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WEB_ÚŘEDNÍ DESKA\01_SVR\2025_SVR_2026-2029\"/>
    </mc:Choice>
  </mc:AlternateContent>
  <xr:revisionPtr revIDLastSave="0" documentId="8_{DF73418A-9AA1-4D6E-B6C2-581E7BAD0010}" xr6:coauthVersionLast="47" xr6:coauthVersionMax="47" xr10:uidLastSave="{00000000-0000-0000-0000-000000000000}"/>
  <bookViews>
    <workbookView xWindow="-120" yWindow="-120" windowWidth="25440" windowHeight="15540" tabRatio="957" activeTab="4" xr2:uid="{00000000-000D-0000-FFFF-FFFF00000000}"/>
  </bookViews>
  <sheets>
    <sheet name="Titulní list" sheetId="4" r:id="rId1"/>
    <sheet name="Příjmy" sheetId="2" r:id="rId2"/>
    <sheet name="Bilance Příjmů a Výdajů, saldo" sheetId="1" r:id="rId3"/>
    <sheet name="Výdaje dle kapitol" sheetId="5" r:id="rId4"/>
    <sheet name="Výdaje" sheetId="3" r:id="rId5"/>
  </sheets>
  <externalReferences>
    <externalReference r:id="rId6"/>
  </externalReferences>
  <definedNames>
    <definedName name="_xlnm._FilterDatabase" localSheetId="2" hidden="1">'Bilance Příjmů a Výdajů, saldo'!$A$22:$L$138</definedName>
    <definedName name="_xlnm._FilterDatabase" localSheetId="4" hidden="1">Výdaje!$A$8:$K$783</definedName>
    <definedName name="_xlnm._FilterDatabase" localSheetId="3" hidden="1">'Výdaje dle kapitol'!$A$3:$R$114</definedName>
    <definedName name="aaa">#REF!</definedName>
    <definedName name="Excel_BuiltIn__FilterDatabase_3">Výdaje!$A$8:$J$646</definedName>
    <definedName name="g">#REF!</definedName>
    <definedName name="l">#REF!</definedName>
    <definedName name="_xlnm.Print_Titles" localSheetId="2">'Bilance Příjmů a Výdajů, saldo'!$19:$22</definedName>
    <definedName name="_xlnm.Print_Titles" localSheetId="4">Výdaje!$2:$8</definedName>
    <definedName name="_xlnm.Print_Titles" localSheetId="3">'Výdaje dle kapitol'!$1:$3</definedName>
    <definedName name="o">#REF!</definedName>
    <definedName name="_xlnm.Print_Area" localSheetId="2">'Bilance Příjmů a Výdajů, saldo'!$A$1:$I$151</definedName>
    <definedName name="_xlnm.Print_Area" localSheetId="1">Příjmy!$A$1:$F$68</definedName>
    <definedName name="_xlnm.Print_Area" localSheetId="4">Výdaje!$A$1:$I$794</definedName>
    <definedName name="_xlnm.Print_Area" localSheetId="3">'Výdaje dle kapitol'!$A$1:$I$127</definedName>
    <definedName name="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73" i="3" l="1"/>
  <c r="D572" i="3" s="1"/>
  <c r="D504" i="3" s="1"/>
  <c r="D783" i="3" s="1"/>
  <c r="E58" i="1" l="1"/>
  <c r="I58" i="1"/>
  <c r="H58" i="1"/>
  <c r="G58" i="1"/>
  <c r="G47" i="5" l="1"/>
  <c r="F47" i="5"/>
  <c r="F58" i="1"/>
  <c r="C19" i="2"/>
  <c r="H47" i="5" l="1"/>
  <c r="E14" i="2" l="1"/>
  <c r="G118" i="5" l="1"/>
  <c r="F51" i="5" l="1"/>
  <c r="F50" i="5" s="1"/>
  <c r="F49" i="1"/>
  <c r="I49" i="1"/>
  <c r="G49" i="1"/>
  <c r="H49" i="1"/>
  <c r="E49" i="1"/>
  <c r="G51" i="5"/>
  <c r="G50" i="5" l="1"/>
  <c r="H51" i="5"/>
  <c r="H50" i="5" s="1"/>
  <c r="C12" i="2"/>
  <c r="D60" i="2"/>
  <c r="E60" i="2" s="1"/>
  <c r="F60" i="2" s="1"/>
  <c r="B42" i="2" l="1"/>
  <c r="D15" i="2" l="1"/>
  <c r="E15" i="2" s="1"/>
  <c r="F15" i="2" s="1"/>
  <c r="D12" i="2" l="1"/>
  <c r="C34" i="2"/>
  <c r="D34" i="2" s="1"/>
  <c r="G119" i="5"/>
  <c r="G120" i="5"/>
  <c r="G121" i="5"/>
  <c r="G122" i="5"/>
  <c r="F119" i="5"/>
  <c r="F120" i="5"/>
  <c r="F121" i="5"/>
  <c r="F122" i="5"/>
  <c r="F118" i="5"/>
  <c r="H142" i="1"/>
  <c r="I142" i="1"/>
  <c r="H143" i="1"/>
  <c r="I143" i="1"/>
  <c r="H144" i="1"/>
  <c r="I144" i="1"/>
  <c r="H145" i="1"/>
  <c r="I145" i="1"/>
  <c r="H146" i="1"/>
  <c r="I146" i="1"/>
  <c r="G143" i="1"/>
  <c r="G144" i="1"/>
  <c r="G145" i="1"/>
  <c r="G146" i="1"/>
  <c r="G142" i="1"/>
  <c r="F143" i="1"/>
  <c r="F144" i="1"/>
  <c r="F145" i="1"/>
  <c r="F146" i="1"/>
  <c r="F142" i="1"/>
  <c r="E143" i="1"/>
  <c r="E144" i="1"/>
  <c r="E145" i="1"/>
  <c r="E146" i="1"/>
  <c r="E142" i="1"/>
  <c r="F141" i="1" l="1"/>
  <c r="H141" i="1"/>
  <c r="G117" i="5"/>
  <c r="G123" i="5" s="1"/>
  <c r="F117" i="5"/>
  <c r="F123" i="5" s="1"/>
  <c r="I141" i="1"/>
  <c r="G141" i="1"/>
  <c r="E141" i="1"/>
  <c r="G65" i="5" l="1"/>
  <c r="F65" i="5"/>
  <c r="F63" i="5" l="1"/>
  <c r="C54" i="2" l="1"/>
  <c r="C62" i="2" s="1"/>
  <c r="F15" i="1" s="1"/>
  <c r="D54" i="2"/>
  <c r="D62" i="2" s="1"/>
  <c r="G15" i="1" s="1"/>
  <c r="E54" i="2"/>
  <c r="E62" i="2" s="1"/>
  <c r="H15" i="1" s="1"/>
  <c r="F54" i="2"/>
  <c r="F62" i="2" s="1"/>
  <c r="I15" i="1" s="1"/>
  <c r="B54" i="2"/>
  <c r="B62" i="2" s="1"/>
  <c r="E15" i="1" s="1"/>
  <c r="C42" i="2" l="1"/>
  <c r="F87" i="5" l="1"/>
  <c r="F24" i="5" l="1"/>
  <c r="E40" i="1"/>
  <c r="G48" i="5"/>
  <c r="F62" i="5" l="1"/>
  <c r="E132" i="1"/>
  <c r="F137" i="1" l="1"/>
  <c r="G137" i="1"/>
  <c r="H137" i="1"/>
  <c r="I137" i="1"/>
  <c r="F134" i="1"/>
  <c r="E134" i="1"/>
  <c r="F17" i="5" l="1"/>
  <c r="F16" i="1" l="1"/>
  <c r="E16" i="1"/>
  <c r="D42" i="2"/>
  <c r="G16" i="1" s="1"/>
  <c r="E42" i="2"/>
  <c r="H16" i="1" s="1"/>
  <c r="F42" i="2"/>
  <c r="I16" i="1" s="1"/>
  <c r="G93" i="5" l="1"/>
  <c r="F93" i="5"/>
  <c r="H93" i="5" l="1"/>
  <c r="F43" i="5" l="1"/>
  <c r="E86" i="1" l="1"/>
  <c r="I50" i="1"/>
  <c r="H50" i="1"/>
  <c r="F81" i="5" l="1"/>
  <c r="G45" i="5"/>
  <c r="F105" i="5" l="1"/>
  <c r="E137" i="1"/>
  <c r="H136" i="1" l="1"/>
  <c r="G136" i="1"/>
  <c r="G132" i="1" l="1"/>
  <c r="H132" i="1"/>
  <c r="F132" i="1" l="1"/>
  <c r="G63" i="5"/>
  <c r="I132" i="1"/>
  <c r="G62" i="5" l="1"/>
  <c r="I62" i="5" s="1"/>
  <c r="I63" i="5"/>
  <c r="H63" i="5"/>
  <c r="I133" i="1" l="1"/>
  <c r="H133" i="1"/>
  <c r="G133" i="1"/>
  <c r="H131" i="1"/>
  <c r="G131" i="1"/>
  <c r="E133" i="1" l="1"/>
  <c r="F133" i="1"/>
  <c r="G48" i="1"/>
  <c r="H48" i="1"/>
  <c r="G84" i="1"/>
  <c r="H84" i="1"/>
  <c r="G75" i="1"/>
  <c r="H26" i="1"/>
  <c r="G26" i="1"/>
  <c r="F26" i="1"/>
  <c r="E130" i="1"/>
  <c r="G130" i="1" l="1"/>
  <c r="H75" i="1"/>
  <c r="I136" i="1" l="1"/>
  <c r="G129" i="1" l="1"/>
  <c r="I48" i="1" l="1"/>
  <c r="I26" i="1"/>
  <c r="I75" i="1" l="1"/>
  <c r="F75" i="1"/>
  <c r="F46" i="5"/>
  <c r="E48" i="1"/>
  <c r="G46" i="5"/>
  <c r="F48" i="1"/>
  <c r="F45" i="5"/>
  <c r="E26" i="1"/>
  <c r="F48" i="5"/>
  <c r="E75" i="1"/>
  <c r="G43" i="5" l="1"/>
  <c r="F130" i="1"/>
  <c r="I45" i="5"/>
  <c r="H45" i="5"/>
  <c r="H46" i="5"/>
  <c r="I46" i="5"/>
  <c r="H48" i="5"/>
  <c r="I48" i="5"/>
  <c r="H43" i="5" l="1"/>
  <c r="I43" i="5"/>
  <c r="I130" i="1" l="1"/>
  <c r="G81" i="5"/>
  <c r="G80" i="5"/>
  <c r="H80" i="5" l="1"/>
  <c r="I81" i="5"/>
  <c r="H81" i="5"/>
  <c r="F84" i="5"/>
  <c r="G89" i="5"/>
  <c r="H130" i="1" l="1"/>
  <c r="H129" i="1" s="1"/>
  <c r="F112" i="5" l="1"/>
  <c r="G97" i="5"/>
  <c r="F97" i="5"/>
  <c r="F85" i="5"/>
  <c r="G79" i="5"/>
  <c r="G78" i="5"/>
  <c r="F79" i="5"/>
  <c r="F78" i="5"/>
  <c r="G42" i="5"/>
  <c r="F42" i="5"/>
  <c r="F36" i="5"/>
  <c r="H25" i="5"/>
  <c r="F23" i="5"/>
  <c r="F20" i="5"/>
  <c r="H78" i="5" l="1"/>
  <c r="H79" i="5"/>
  <c r="I42" i="5"/>
  <c r="H42" i="5"/>
  <c r="B32" i="2" l="1"/>
  <c r="B30" i="2" s="1"/>
  <c r="B12" i="2"/>
  <c r="I128" i="1" l="1"/>
  <c r="I127" i="1" s="1"/>
  <c r="H128" i="1"/>
  <c r="H127" i="1" s="1"/>
  <c r="G128" i="1"/>
  <c r="G127" i="1" s="1"/>
  <c r="F128" i="1"/>
  <c r="F127" i="1" s="1"/>
  <c r="E128" i="1"/>
  <c r="E127" i="1" s="1"/>
  <c r="G95" i="5" l="1"/>
  <c r="F89" i="5" l="1"/>
  <c r="H89" i="5" l="1"/>
  <c r="F21" i="5" l="1"/>
  <c r="D32" i="2" l="1"/>
  <c r="D30" i="2" s="1"/>
  <c r="F135" i="1" l="1"/>
  <c r="G42" i="1"/>
  <c r="H42" i="1"/>
  <c r="I42" i="1"/>
  <c r="G84" i="5" l="1"/>
  <c r="I84" i="5" s="1"/>
  <c r="G88" i="5"/>
  <c r="F88" i="5"/>
  <c r="F86" i="5"/>
  <c r="I88" i="5" l="1"/>
  <c r="H88" i="5"/>
  <c r="H84" i="5"/>
  <c r="B19" i="2" l="1"/>
  <c r="B41" i="2" s="1"/>
  <c r="B50" i="2" s="1"/>
  <c r="B8" i="2" s="1"/>
  <c r="C32" i="2" l="1"/>
  <c r="C30" i="2" s="1"/>
  <c r="C41" i="2" l="1"/>
  <c r="C50" i="2" s="1"/>
  <c r="H124" i="1"/>
  <c r="I124" i="1"/>
  <c r="C8" i="2" l="1"/>
  <c r="G87" i="5"/>
  <c r="I87" i="5" s="1"/>
  <c r="G86" i="5"/>
  <c r="I86" i="5" s="1"/>
  <c r="F91" i="5"/>
  <c r="I107" i="1"/>
  <c r="G77" i="1"/>
  <c r="H77" i="1"/>
  <c r="G119" i="1"/>
  <c r="H119" i="1"/>
  <c r="F40" i="5"/>
  <c r="G95" i="1"/>
  <c r="H95" i="1"/>
  <c r="F91" i="1"/>
  <c r="I81" i="1"/>
  <c r="H81" i="1"/>
  <c r="G81" i="1"/>
  <c r="F15" i="5"/>
  <c r="H72" i="1"/>
  <c r="G72" i="1"/>
  <c r="E124" i="1"/>
  <c r="E82" i="1"/>
  <c r="E73" i="1"/>
  <c r="I119" i="1"/>
  <c r="I131" i="1"/>
  <c r="I129" i="1" s="1"/>
  <c r="H99" i="1"/>
  <c r="G70" i="1"/>
  <c r="G67" i="1"/>
  <c r="G124" i="1"/>
  <c r="G23" i="5"/>
  <c r="F19" i="2"/>
  <c r="I12" i="1" s="1"/>
  <c r="E19" i="2"/>
  <c r="H12" i="1" s="1"/>
  <c r="D19" i="2"/>
  <c r="F12" i="1"/>
  <c r="E12" i="1"/>
  <c r="E42" i="1"/>
  <c r="E135" i="1"/>
  <c r="F126" i="1"/>
  <c r="E126" i="1"/>
  <c r="F36" i="1"/>
  <c r="I126" i="1"/>
  <c r="G126" i="1"/>
  <c r="F83" i="5"/>
  <c r="G36" i="5"/>
  <c r="H93" i="1"/>
  <c r="G93" i="1"/>
  <c r="F77" i="5"/>
  <c r="F10" i="5"/>
  <c r="F75" i="5"/>
  <c r="G125" i="1"/>
  <c r="H125" i="1"/>
  <c r="I125" i="1"/>
  <c r="E109" i="1"/>
  <c r="G101" i="1"/>
  <c r="G100" i="1" s="1"/>
  <c r="H101" i="1"/>
  <c r="H100" i="1" s="1"/>
  <c r="I101" i="1"/>
  <c r="I100" i="1" s="1"/>
  <c r="E101" i="1"/>
  <c r="E100" i="1" s="1"/>
  <c r="E98" i="1"/>
  <c r="G91" i="1"/>
  <c r="E78" i="1"/>
  <c r="E69" i="1"/>
  <c r="E61" i="1"/>
  <c r="E52" i="1"/>
  <c r="E36" i="1"/>
  <c r="G86" i="1"/>
  <c r="H86" i="1"/>
  <c r="F78" i="1"/>
  <c r="F52" i="1"/>
  <c r="F61" i="1"/>
  <c r="G108" i="1"/>
  <c r="G96" i="1"/>
  <c r="H96" i="1"/>
  <c r="H67" i="1"/>
  <c r="G59" i="1"/>
  <c r="H59" i="1"/>
  <c r="G74" i="1"/>
  <c r="G120" i="1"/>
  <c r="H120" i="1"/>
  <c r="F96" i="5"/>
  <c r="G105" i="5"/>
  <c r="H62" i="1"/>
  <c r="G62" i="1"/>
  <c r="H39" i="1"/>
  <c r="H57" i="1"/>
  <c r="H74" i="1"/>
  <c r="H83" i="1"/>
  <c r="H34" i="1"/>
  <c r="H76" i="1"/>
  <c r="H85" i="1"/>
  <c r="H68" i="1"/>
  <c r="H114" i="1"/>
  <c r="G57" i="1"/>
  <c r="G83" i="1"/>
  <c r="G76" i="1"/>
  <c r="G85" i="1"/>
  <c r="G68" i="1"/>
  <c r="G114" i="1"/>
  <c r="E11" i="1"/>
  <c r="E110" i="1"/>
  <c r="F110" i="1"/>
  <c r="G110" i="1"/>
  <c r="H110" i="1"/>
  <c r="I110" i="1"/>
  <c r="F11" i="1"/>
  <c r="E13" i="1"/>
  <c r="F13" i="1"/>
  <c r="G13" i="1"/>
  <c r="H13" i="1"/>
  <c r="I13" i="1"/>
  <c r="E14" i="1"/>
  <c r="F69" i="1"/>
  <c r="H126" i="1"/>
  <c r="F41" i="5" l="1"/>
  <c r="G15" i="5"/>
  <c r="G14" i="5"/>
  <c r="F13" i="5"/>
  <c r="G91" i="5"/>
  <c r="H91" i="5" s="1"/>
  <c r="G13" i="5"/>
  <c r="I13" i="5" s="1"/>
  <c r="G37" i="1"/>
  <c r="G30" i="1"/>
  <c r="I37" i="1"/>
  <c r="I30" i="1"/>
  <c r="H37" i="1"/>
  <c r="H30" i="1"/>
  <c r="I93" i="1"/>
  <c r="I72" i="1"/>
  <c r="G50" i="1"/>
  <c r="F74" i="1"/>
  <c r="F61" i="5"/>
  <c r="G54" i="5"/>
  <c r="F42" i="1"/>
  <c r="H108" i="1"/>
  <c r="H97" i="1"/>
  <c r="I97" i="1"/>
  <c r="G97" i="1"/>
  <c r="H60" i="1"/>
  <c r="I39" i="1"/>
  <c r="E125" i="1"/>
  <c r="E123" i="1" s="1"/>
  <c r="F40" i="1"/>
  <c r="G24" i="5"/>
  <c r="H24" i="5" s="1"/>
  <c r="G109" i="5"/>
  <c r="I62" i="1"/>
  <c r="H33" i="1"/>
  <c r="F57" i="5"/>
  <c r="F32" i="5"/>
  <c r="G68" i="5"/>
  <c r="I114" i="1"/>
  <c r="F33" i="5"/>
  <c r="G107" i="1"/>
  <c r="H107" i="1"/>
  <c r="E67" i="1"/>
  <c r="H86" i="5"/>
  <c r="H87" i="5"/>
  <c r="H47" i="1"/>
  <c r="F55" i="1"/>
  <c r="G11" i="5"/>
  <c r="I64" i="1"/>
  <c r="F62" i="1"/>
  <c r="G64" i="1"/>
  <c r="G60" i="1"/>
  <c r="E29" i="1"/>
  <c r="I99" i="1"/>
  <c r="I70" i="1"/>
  <c r="G99" i="1"/>
  <c r="H70" i="1"/>
  <c r="G83" i="5"/>
  <c r="H106" i="1"/>
  <c r="G39" i="1"/>
  <c r="I95" i="1"/>
  <c r="F71" i="5"/>
  <c r="I86" i="1"/>
  <c r="G71" i="5"/>
  <c r="I77" i="1"/>
  <c r="G103" i="1"/>
  <c r="H103" i="1"/>
  <c r="G32" i="5"/>
  <c r="F56" i="5"/>
  <c r="F70" i="1"/>
  <c r="G55" i="1"/>
  <c r="G20" i="5"/>
  <c r="I20" i="5" s="1"/>
  <c r="G28" i="1"/>
  <c r="G27" i="1"/>
  <c r="H28" i="1"/>
  <c r="H27" i="1"/>
  <c r="G85" i="5"/>
  <c r="I85" i="5" s="1"/>
  <c r="G12" i="1"/>
  <c r="G22" i="5"/>
  <c r="E114" i="1"/>
  <c r="F93" i="1"/>
  <c r="E119" i="1"/>
  <c r="E107" i="1"/>
  <c r="F109" i="1"/>
  <c r="E93" i="1"/>
  <c r="F107" i="1"/>
  <c r="F29" i="1"/>
  <c r="E28" i="1"/>
  <c r="F98" i="1"/>
  <c r="F81" i="1"/>
  <c r="F72" i="1"/>
  <c r="E72" i="1"/>
  <c r="E17" i="1"/>
  <c r="F125" i="5" s="1"/>
  <c r="F124" i="1"/>
  <c r="F101" i="1"/>
  <c r="F100" i="1" s="1"/>
  <c r="G96" i="5"/>
  <c r="I97" i="5"/>
  <c r="H36" i="5"/>
  <c r="I36" i="5"/>
  <c r="G94" i="5"/>
  <c r="H45" i="1"/>
  <c r="G45" i="1"/>
  <c r="F122" i="1"/>
  <c r="G75" i="5"/>
  <c r="G53" i="1"/>
  <c r="F94" i="1"/>
  <c r="I53" i="1"/>
  <c r="E34" i="2"/>
  <c r="G11" i="1"/>
  <c r="G35" i="1"/>
  <c r="H113" i="1"/>
  <c r="H112" i="1" s="1"/>
  <c r="G123" i="1"/>
  <c r="G43" i="1"/>
  <c r="G113" i="1"/>
  <c r="G112" i="1" s="1"/>
  <c r="I113" i="1"/>
  <c r="I67" i="1"/>
  <c r="I76" i="1"/>
  <c r="G77" i="5"/>
  <c r="H77" i="5" s="1"/>
  <c r="H123" i="1"/>
  <c r="I123" i="1"/>
  <c r="E122" i="1"/>
  <c r="G40" i="5"/>
  <c r="I40" i="5" s="1"/>
  <c r="H64" i="1"/>
  <c r="E91" i="1"/>
  <c r="F43" i="1"/>
  <c r="I43" i="1"/>
  <c r="G47" i="1"/>
  <c r="I28" i="1"/>
  <c r="H43" i="1"/>
  <c r="H13" i="5" l="1"/>
  <c r="G12" i="5"/>
  <c r="G35" i="5"/>
  <c r="F35" i="5"/>
  <c r="G72" i="5"/>
  <c r="G21" i="5"/>
  <c r="I21" i="5" s="1"/>
  <c r="F106" i="5"/>
  <c r="G41" i="5"/>
  <c r="H41" i="5" s="1"/>
  <c r="G61" i="5"/>
  <c r="H61" i="5" s="1"/>
  <c r="F107" i="5"/>
  <c r="G73" i="5"/>
  <c r="G27" i="5"/>
  <c r="G70" i="5"/>
  <c r="F109" i="5"/>
  <c r="F29" i="5"/>
  <c r="F90" i="5"/>
  <c r="E37" i="1"/>
  <c r="E30" i="1"/>
  <c r="E87" i="1"/>
  <c r="I108" i="1"/>
  <c r="I74" i="1"/>
  <c r="F104" i="1"/>
  <c r="I51" i="1"/>
  <c r="I45" i="1"/>
  <c r="F77" i="1"/>
  <c r="F108" i="5"/>
  <c r="E53" i="1"/>
  <c r="I47" i="1"/>
  <c r="G90" i="5"/>
  <c r="F87" i="1"/>
  <c r="G30" i="5"/>
  <c r="I57" i="1"/>
  <c r="G33" i="5"/>
  <c r="F30" i="5"/>
  <c r="I59" i="1"/>
  <c r="F131" i="1"/>
  <c r="F129" i="1" s="1"/>
  <c r="I83" i="1"/>
  <c r="E131" i="1"/>
  <c r="E129" i="1" s="1"/>
  <c r="E95" i="1"/>
  <c r="E68" i="1"/>
  <c r="F69" i="5"/>
  <c r="I34" i="1"/>
  <c r="I68" i="1"/>
  <c r="G58" i="5"/>
  <c r="I109" i="5"/>
  <c r="H109" i="5"/>
  <c r="F30" i="1"/>
  <c r="I96" i="5"/>
  <c r="G104" i="1"/>
  <c r="G102" i="1" s="1"/>
  <c r="H104" i="1"/>
  <c r="H102" i="1" s="1"/>
  <c r="I104" i="1"/>
  <c r="I60" i="1"/>
  <c r="G51" i="1"/>
  <c r="H51" i="1"/>
  <c r="F37" i="5"/>
  <c r="E103" i="1"/>
  <c r="I103" i="1"/>
  <c r="F110" i="5"/>
  <c r="G106" i="5"/>
  <c r="E70" i="1"/>
  <c r="E62" i="1"/>
  <c r="I112" i="1"/>
  <c r="I106" i="1"/>
  <c r="I33" i="1"/>
  <c r="G33" i="1"/>
  <c r="H105" i="1"/>
  <c r="I120" i="1"/>
  <c r="G76" i="5"/>
  <c r="F66" i="5"/>
  <c r="G55" i="5"/>
  <c r="F50" i="1"/>
  <c r="E50" i="1"/>
  <c r="F55" i="5"/>
  <c r="E59" i="1"/>
  <c r="F86" i="1"/>
  <c r="H83" i="5"/>
  <c r="E74" i="1"/>
  <c r="H85" i="5"/>
  <c r="F34" i="1"/>
  <c r="F59" i="5"/>
  <c r="E85" i="1"/>
  <c r="F97" i="1"/>
  <c r="F60" i="5"/>
  <c r="E96" i="1"/>
  <c r="F54" i="5"/>
  <c r="H54" i="5" s="1"/>
  <c r="E34" i="1"/>
  <c r="F114" i="1"/>
  <c r="G57" i="5"/>
  <c r="F67" i="1"/>
  <c r="F53" i="5"/>
  <c r="E27" i="1"/>
  <c r="F60" i="1"/>
  <c r="G59" i="5"/>
  <c r="F85" i="1"/>
  <c r="F58" i="5"/>
  <c r="E76" i="1"/>
  <c r="F120" i="1"/>
  <c r="F35" i="1"/>
  <c r="I79" i="1"/>
  <c r="G79" i="1"/>
  <c r="E35" i="1"/>
  <c r="H79" i="1"/>
  <c r="F22" i="5"/>
  <c r="H22" i="5" s="1"/>
  <c r="E94" i="1"/>
  <c r="F39" i="5"/>
  <c r="E113" i="1"/>
  <c r="G66" i="5"/>
  <c r="G31" i="5"/>
  <c r="H53" i="1"/>
  <c r="G107" i="5"/>
  <c r="G112" i="5"/>
  <c r="G110" i="5"/>
  <c r="G39" i="5"/>
  <c r="F103" i="1"/>
  <c r="E88" i="1"/>
  <c r="F88" i="1"/>
  <c r="F14" i="5"/>
  <c r="I25" i="1"/>
  <c r="G10" i="5"/>
  <c r="G9" i="5" s="1"/>
  <c r="F12" i="5"/>
  <c r="G38" i="5"/>
  <c r="E12" i="2"/>
  <c r="H11" i="1" s="1"/>
  <c r="F64" i="1"/>
  <c r="E65" i="1"/>
  <c r="F119" i="1"/>
  <c r="F57" i="1"/>
  <c r="E45" i="1"/>
  <c r="F125" i="1"/>
  <c r="F123" i="1" s="1"/>
  <c r="F95" i="1"/>
  <c r="G82" i="1"/>
  <c r="E47" i="1"/>
  <c r="E81" i="1"/>
  <c r="G28" i="5"/>
  <c r="H96" i="5"/>
  <c r="H23" i="5"/>
  <c r="I23" i="5"/>
  <c r="H40" i="5"/>
  <c r="H75" i="5"/>
  <c r="I75" i="5"/>
  <c r="H71" i="5"/>
  <c r="I71" i="5"/>
  <c r="H20" i="5"/>
  <c r="H32" i="5"/>
  <c r="I32" i="5"/>
  <c r="H15" i="5"/>
  <c r="I15" i="5"/>
  <c r="H35" i="5"/>
  <c r="I35" i="5"/>
  <c r="I77" i="5"/>
  <c r="F14" i="2"/>
  <c r="F106" i="1"/>
  <c r="E66" i="1"/>
  <c r="F66" i="1"/>
  <c r="E64" i="1"/>
  <c r="F45" i="1"/>
  <c r="G122" i="1"/>
  <c r="F113" i="1"/>
  <c r="E32" i="2"/>
  <c r="E30" i="2" s="1"/>
  <c r="F34" i="2"/>
  <c r="F32" i="2" s="1"/>
  <c r="F30" i="2" s="1"/>
  <c r="F82" i="1"/>
  <c r="E41" i="1"/>
  <c r="E43" i="1"/>
  <c r="F41" i="1"/>
  <c r="G41" i="1"/>
  <c r="G38" i="1" s="1"/>
  <c r="G66" i="1"/>
  <c r="D41" i="2"/>
  <c r="D50" i="2" s="1"/>
  <c r="F37" i="1"/>
  <c r="F73" i="1"/>
  <c r="F14" i="1"/>
  <c r="F17" i="1" s="1"/>
  <c r="G125" i="5" s="1"/>
  <c r="H90" i="5" l="1"/>
  <c r="H21" i="5"/>
  <c r="I61" i="5"/>
  <c r="G60" i="5"/>
  <c r="H60" i="5" s="1"/>
  <c r="F68" i="5"/>
  <c r="I68" i="5" s="1"/>
  <c r="F31" i="5"/>
  <c r="I31" i="5" s="1"/>
  <c r="F28" i="5"/>
  <c r="H28" i="5" s="1"/>
  <c r="F113" i="5"/>
  <c r="F74" i="5"/>
  <c r="F51" i="1"/>
  <c r="F90" i="1"/>
  <c r="F111" i="5"/>
  <c r="F108" i="1"/>
  <c r="G29" i="5"/>
  <c r="I29" i="5" s="1"/>
  <c r="I27" i="1"/>
  <c r="E108" i="1"/>
  <c r="G74" i="5"/>
  <c r="H74" i="5" s="1"/>
  <c r="I105" i="1"/>
  <c r="F67" i="5"/>
  <c r="F70" i="5"/>
  <c r="H70" i="5" s="1"/>
  <c r="E77" i="1"/>
  <c r="G67" i="5"/>
  <c r="F102" i="1"/>
  <c r="F105" i="1"/>
  <c r="E57" i="1"/>
  <c r="F72" i="5"/>
  <c r="E97" i="1"/>
  <c r="E60" i="1"/>
  <c r="D8" i="2"/>
  <c r="F47" i="1"/>
  <c r="H30" i="5"/>
  <c r="G34" i="1"/>
  <c r="G32" i="1" s="1"/>
  <c r="F34" i="5"/>
  <c r="F96" i="1"/>
  <c r="E83" i="1"/>
  <c r="F76" i="1"/>
  <c r="E51" i="1"/>
  <c r="F83" i="1"/>
  <c r="G34" i="5"/>
  <c r="H58" i="5"/>
  <c r="H106" i="5"/>
  <c r="I106" i="5"/>
  <c r="I110" i="5"/>
  <c r="H110" i="5"/>
  <c r="I112" i="5"/>
  <c r="H112" i="5"/>
  <c r="H107" i="5"/>
  <c r="I107" i="5"/>
  <c r="I102" i="1"/>
  <c r="E99" i="1"/>
  <c r="E79" i="1"/>
  <c r="I30" i="5"/>
  <c r="H55" i="5"/>
  <c r="I55" i="5"/>
  <c r="I58" i="5"/>
  <c r="I57" i="5"/>
  <c r="H57" i="5"/>
  <c r="G103" i="5"/>
  <c r="G102" i="5" s="1"/>
  <c r="I54" i="5"/>
  <c r="I39" i="5"/>
  <c r="I60" i="5"/>
  <c r="I59" i="5"/>
  <c r="F52" i="5"/>
  <c r="H59" i="5"/>
  <c r="I84" i="1"/>
  <c r="I22" i="5"/>
  <c r="E90" i="1"/>
  <c r="F103" i="5"/>
  <c r="F102" i="5" s="1"/>
  <c r="G101" i="5"/>
  <c r="G90" i="1"/>
  <c r="F19" i="5"/>
  <c r="F79" i="1"/>
  <c r="H91" i="1"/>
  <c r="H41" i="1"/>
  <c r="H38" i="1" s="1"/>
  <c r="H35" i="1"/>
  <c r="H32" i="1" s="1"/>
  <c r="I91" i="1"/>
  <c r="H66" i="5"/>
  <c r="F99" i="1"/>
  <c r="I12" i="5"/>
  <c r="I10" i="5"/>
  <c r="H14" i="5"/>
  <c r="H39" i="5"/>
  <c r="G108" i="5"/>
  <c r="G111" i="5"/>
  <c r="G113" i="5"/>
  <c r="G37" i="5"/>
  <c r="H37" i="5" s="1"/>
  <c r="H25" i="1"/>
  <c r="F27" i="5"/>
  <c r="G25" i="1"/>
  <c r="H12" i="5"/>
  <c r="G19" i="5"/>
  <c r="F12" i="2"/>
  <c r="I11" i="1" s="1"/>
  <c r="H82" i="1"/>
  <c r="H66" i="1"/>
  <c r="I66" i="1"/>
  <c r="F25" i="1"/>
  <c r="E25" i="1"/>
  <c r="E33" i="1"/>
  <c r="E32" i="1" s="1"/>
  <c r="F33" i="1"/>
  <c r="F32" i="1" s="1"/>
  <c r="F39" i="1"/>
  <c r="F38" i="1" s="1"/>
  <c r="E39" i="1"/>
  <c r="E38" i="1" s="1"/>
  <c r="H33" i="5"/>
  <c r="I33" i="5"/>
  <c r="H65" i="5"/>
  <c r="F53" i="1"/>
  <c r="E63" i="1"/>
  <c r="H122" i="1"/>
  <c r="H68" i="5"/>
  <c r="H10" i="5"/>
  <c r="I94" i="1"/>
  <c r="F28" i="1"/>
  <c r="G94" i="1"/>
  <c r="G92" i="1" s="1"/>
  <c r="G14" i="1"/>
  <c r="G17" i="1" s="1"/>
  <c r="F65" i="1"/>
  <c r="H55" i="1"/>
  <c r="G73" i="1"/>
  <c r="G71" i="1" s="1"/>
  <c r="I28" i="5" l="1"/>
  <c r="G26" i="5"/>
  <c r="F104" i="5"/>
  <c r="H29" i="5"/>
  <c r="H31" i="5"/>
  <c r="F73" i="5"/>
  <c r="I73" i="5" s="1"/>
  <c r="I74" i="5"/>
  <c r="H67" i="5"/>
  <c r="I67" i="5"/>
  <c r="E71" i="1"/>
  <c r="E104" i="1"/>
  <c r="E102" i="1" s="1"/>
  <c r="E92" i="1"/>
  <c r="I72" i="5"/>
  <c r="H72" i="5"/>
  <c r="G69" i="5"/>
  <c r="F68" i="1"/>
  <c r="F63" i="1" s="1"/>
  <c r="F92" i="1"/>
  <c r="F71" i="1"/>
  <c r="F27" i="1"/>
  <c r="G53" i="5"/>
  <c r="H34" i="5"/>
  <c r="I34" i="5"/>
  <c r="I111" i="5"/>
  <c r="H111" i="5"/>
  <c r="H108" i="5"/>
  <c r="I108" i="5"/>
  <c r="H113" i="5"/>
  <c r="I113" i="5"/>
  <c r="H62" i="5"/>
  <c r="I103" i="5"/>
  <c r="G104" i="5"/>
  <c r="F49" i="5"/>
  <c r="F44" i="5" s="1"/>
  <c r="E84" i="1"/>
  <c r="E80" i="1" s="1"/>
  <c r="F101" i="5"/>
  <c r="F100" i="5" s="1"/>
  <c r="G49" i="5"/>
  <c r="G44" i="5" s="1"/>
  <c r="F84" i="1"/>
  <c r="F80" i="1" s="1"/>
  <c r="I19" i="5"/>
  <c r="I90" i="1"/>
  <c r="F18" i="5"/>
  <c r="E56" i="1"/>
  <c r="G56" i="1"/>
  <c r="G54" i="1" s="1"/>
  <c r="I41" i="1"/>
  <c r="I38" i="1" s="1"/>
  <c r="I35" i="1"/>
  <c r="I32" i="1" s="1"/>
  <c r="H90" i="1"/>
  <c r="G18" i="5"/>
  <c r="F56" i="1"/>
  <c r="G100" i="5"/>
  <c r="I37" i="5"/>
  <c r="I27" i="5"/>
  <c r="H27" i="5"/>
  <c r="I82" i="1"/>
  <c r="H19" i="5"/>
  <c r="I102" i="5"/>
  <c r="H102" i="5"/>
  <c r="I122" i="1"/>
  <c r="H94" i="1"/>
  <c r="H92" i="1" s="1"/>
  <c r="H73" i="1"/>
  <c r="H71" i="1" s="1"/>
  <c r="H14" i="1"/>
  <c r="H17" i="1" s="1"/>
  <c r="E41" i="2"/>
  <c r="E50" i="2" s="1"/>
  <c r="G65" i="1"/>
  <c r="G63" i="1" s="1"/>
  <c r="F41" i="2"/>
  <c r="F50" i="2" s="1"/>
  <c r="I14" i="1"/>
  <c r="I17" i="1" s="1"/>
  <c r="H73" i="5" l="1"/>
  <c r="G64" i="5"/>
  <c r="H69" i="5"/>
  <c r="I69" i="5"/>
  <c r="E8" i="2"/>
  <c r="F8" i="2"/>
  <c r="I53" i="5"/>
  <c r="H53" i="5"/>
  <c r="I44" i="5"/>
  <c r="H44" i="5"/>
  <c r="I101" i="5"/>
  <c r="I49" i="5"/>
  <c r="H49" i="5"/>
  <c r="H56" i="1"/>
  <c r="H54" i="1" s="1"/>
  <c r="F16" i="5"/>
  <c r="E46" i="1"/>
  <c r="E44" i="1" s="1"/>
  <c r="H18" i="5"/>
  <c r="I18" i="5"/>
  <c r="I56" i="1"/>
  <c r="I73" i="1"/>
  <c r="I71" i="1" s="1"/>
  <c r="I55" i="1"/>
  <c r="G17" i="5"/>
  <c r="G16" i="5" s="1"/>
  <c r="F46" i="1"/>
  <c r="F44" i="1" s="1"/>
  <c r="H100" i="5"/>
  <c r="I100" i="5"/>
  <c r="H104" i="5"/>
  <c r="I104" i="5"/>
  <c r="H65" i="1"/>
  <c r="H63" i="1" s="1"/>
  <c r="F92" i="5" l="1"/>
  <c r="F82" i="5" s="1"/>
  <c r="E115" i="1"/>
  <c r="E112" i="1" s="1"/>
  <c r="G8" i="5"/>
  <c r="F118" i="1"/>
  <c r="F95" i="5"/>
  <c r="I17" i="5"/>
  <c r="H17" i="5"/>
  <c r="I54" i="1"/>
  <c r="I65" i="1"/>
  <c r="I63" i="1" s="1"/>
  <c r="G92" i="5" l="1"/>
  <c r="G82" i="5" s="1"/>
  <c r="F115" i="1"/>
  <c r="F112" i="1" s="1"/>
  <c r="F94" i="5"/>
  <c r="I95" i="5"/>
  <c r="F8" i="5"/>
  <c r="F7" i="5" s="1"/>
  <c r="E118" i="1"/>
  <c r="G7" i="5"/>
  <c r="I16" i="5"/>
  <c r="H16" i="5"/>
  <c r="G6" i="5"/>
  <c r="F117" i="1"/>
  <c r="F116" i="1" s="1"/>
  <c r="H8" i="5" l="1"/>
  <c r="H92" i="5"/>
  <c r="H82" i="5" s="1"/>
  <c r="I92" i="5"/>
  <c r="I8" i="5"/>
  <c r="E117" i="1"/>
  <c r="F6" i="5"/>
  <c r="H7" i="5"/>
  <c r="I7" i="5"/>
  <c r="H94" i="5"/>
  <c r="I94" i="5"/>
  <c r="H31" i="1"/>
  <c r="H6" i="5" l="1"/>
  <c r="I82" i="5"/>
  <c r="I6" i="5"/>
  <c r="I88" i="1"/>
  <c r="I31" i="1"/>
  <c r="H88" i="1"/>
  <c r="H80" i="1" s="1"/>
  <c r="G31" i="1" l="1"/>
  <c r="H46" i="1"/>
  <c r="H44" i="1" s="1"/>
  <c r="I46" i="1"/>
  <c r="I44" i="1" s="1"/>
  <c r="G88" i="1"/>
  <c r="G80" i="1" s="1"/>
  <c r="G46" i="1" l="1"/>
  <c r="G44" i="1" s="1"/>
  <c r="I135" i="1" l="1"/>
  <c r="H135" i="1"/>
  <c r="H118" i="1"/>
  <c r="I118" i="1"/>
  <c r="G135" i="1" l="1"/>
  <c r="I117" i="1"/>
  <c r="I116" i="1" s="1"/>
  <c r="G118" i="1"/>
  <c r="H117" i="1"/>
  <c r="H116" i="1" s="1"/>
  <c r="G117" i="1" l="1"/>
  <c r="G116" i="1" s="1"/>
  <c r="I85" i="1" l="1"/>
  <c r="I80" i="1" s="1"/>
  <c r="E55" i="1" l="1"/>
  <c r="E54" i="1" s="1"/>
  <c r="F11" i="5"/>
  <c r="H11" i="5" s="1"/>
  <c r="F9" i="5" l="1"/>
  <c r="I9" i="5" s="1"/>
  <c r="I11" i="5"/>
  <c r="F38" i="5"/>
  <c r="F26" i="5" s="1"/>
  <c r="I96" i="1"/>
  <c r="I92" i="1" s="1"/>
  <c r="E106" i="1"/>
  <c r="E105" i="1" s="1"/>
  <c r="H9" i="5" l="1"/>
  <c r="I38" i="5"/>
  <c r="H38" i="5"/>
  <c r="H26" i="5"/>
  <c r="F99" i="5" l="1"/>
  <c r="G99" i="5"/>
  <c r="G98" i="5" s="1"/>
  <c r="I26" i="5"/>
  <c r="G24" i="1"/>
  <c r="G23" i="1" s="1"/>
  <c r="H24" i="1"/>
  <c r="H23" i="1" s="1"/>
  <c r="H138" i="1" s="1"/>
  <c r="H151" i="1" s="1"/>
  <c r="F31" i="1"/>
  <c r="F98" i="5"/>
  <c r="E31" i="1"/>
  <c r="I98" i="5" l="1"/>
  <c r="I99" i="5"/>
  <c r="E24" i="1"/>
  <c r="E23" i="1" s="1"/>
  <c r="F5" i="5"/>
  <c r="F4" i="5" s="1"/>
  <c r="I24" i="1"/>
  <c r="I23" i="1" s="1"/>
  <c r="I138" i="1" s="1"/>
  <c r="I151" i="1" s="1"/>
  <c r="F24" i="1"/>
  <c r="F23" i="1" s="1"/>
  <c r="G5" i="5"/>
  <c r="G4" i="5" s="1"/>
  <c r="H98" i="5"/>
  <c r="H5" i="5" l="1"/>
  <c r="I5" i="5"/>
  <c r="I4" i="5"/>
  <c r="H4" i="5"/>
  <c r="G106" i="1" l="1"/>
  <c r="G105" i="1" s="1"/>
  <c r="G138" i="1" s="1"/>
  <c r="G151" i="1" s="1"/>
  <c r="E120" i="1" l="1"/>
  <c r="E116" i="1" s="1"/>
  <c r="E138" i="1" s="1"/>
  <c r="E151" i="1" s="1"/>
  <c r="F76" i="5"/>
  <c r="F64" i="5" s="1"/>
  <c r="I76" i="5" l="1"/>
  <c r="F114" i="5"/>
  <c r="H76" i="5"/>
  <c r="H64" i="5" l="1"/>
  <c r="F127" i="5"/>
  <c r="I64" i="5"/>
  <c r="G56" i="5" l="1"/>
  <c r="G52" i="5"/>
  <c r="I56" i="5"/>
  <c r="H56" i="5"/>
  <c r="F59" i="1"/>
  <c r="F54" i="1" s="1"/>
  <c r="F138" i="1" s="1"/>
  <c r="F151" i="1" s="1"/>
  <c r="H52" i="5" l="1"/>
  <c r="H114" i="5" s="1"/>
  <c r="G114" i="5"/>
  <c r="I52" i="5"/>
  <c r="G127" i="5" l="1"/>
</calcChain>
</file>

<file path=xl/sharedStrings.xml><?xml version="1.0" encoding="utf-8"?>
<sst xmlns="http://schemas.openxmlformats.org/spreadsheetml/2006/main" count="1692" uniqueCount="873">
  <si>
    <t>C e l k o v á   b i l a n c e   -   r e k a p i t u l a c e</t>
  </si>
  <si>
    <t>tis. Kč</t>
  </si>
  <si>
    <t>Nedaňové příjmy</t>
  </si>
  <si>
    <t>Kapitálové příjmy</t>
  </si>
  <si>
    <t>V Ý D A J E</t>
  </si>
  <si>
    <t>ORJ</t>
  </si>
  <si>
    <t>Odbor / resort</t>
  </si>
  <si>
    <t>Kap.</t>
  </si>
  <si>
    <t>Název kapitoly</t>
  </si>
  <si>
    <t>01</t>
  </si>
  <si>
    <t>kancelář hejtmana celkem</t>
  </si>
  <si>
    <t>x</t>
  </si>
  <si>
    <t>kancelář hejtmana</t>
  </si>
  <si>
    <t>Zastupitelstvo</t>
  </si>
  <si>
    <t>Působnosti</t>
  </si>
  <si>
    <t>Kapitálové výdaje</t>
  </si>
  <si>
    <t>02</t>
  </si>
  <si>
    <t xml:space="preserve">rozvoj a EP celkem </t>
  </si>
  <si>
    <t>03</t>
  </si>
  <si>
    <t xml:space="preserve">ekonomika celkem </t>
  </si>
  <si>
    <t>ekonomika</t>
  </si>
  <si>
    <t>Úvěry</t>
  </si>
  <si>
    <t>04</t>
  </si>
  <si>
    <t>školství, mládeže a TV celkem</t>
  </si>
  <si>
    <t>školství, mládeže a TV</t>
  </si>
  <si>
    <t>Příspěvkové org.</t>
  </si>
  <si>
    <t>05</t>
  </si>
  <si>
    <t xml:space="preserve">sociální věci celkem </t>
  </si>
  <si>
    <t>sociální věci</t>
  </si>
  <si>
    <t>06</t>
  </si>
  <si>
    <t>07</t>
  </si>
  <si>
    <t xml:space="preserve">kultura, pam.péče a CR celkem </t>
  </si>
  <si>
    <t>kultura, pam.péče a CR</t>
  </si>
  <si>
    <t>08</t>
  </si>
  <si>
    <t xml:space="preserve">ŽP a zemědělství celkem </t>
  </si>
  <si>
    <t>ŽP a zemědělství</t>
  </si>
  <si>
    <t>Fond ochrany vod</t>
  </si>
  <si>
    <t>09</t>
  </si>
  <si>
    <t>zdravotnictví celkem</t>
  </si>
  <si>
    <t>zdravotnictví</t>
  </si>
  <si>
    <t>10</t>
  </si>
  <si>
    <t xml:space="preserve">právní celkem </t>
  </si>
  <si>
    <t>právní</t>
  </si>
  <si>
    <t>11</t>
  </si>
  <si>
    <t>úz.plán a stavební řád celkem</t>
  </si>
  <si>
    <t>úz.plán a stavební řád</t>
  </si>
  <si>
    <t>12</t>
  </si>
  <si>
    <t>informatika celkem</t>
  </si>
  <si>
    <t>informatika</t>
  </si>
  <si>
    <t>13</t>
  </si>
  <si>
    <t xml:space="preserve">správní celkem </t>
  </si>
  <si>
    <t>správní</t>
  </si>
  <si>
    <t>14</t>
  </si>
  <si>
    <t xml:space="preserve">investice a spr. majetku celkem </t>
  </si>
  <si>
    <t>15</t>
  </si>
  <si>
    <t xml:space="preserve">kancelář ředitele celkem </t>
  </si>
  <si>
    <t>kancelář ředitele</t>
  </si>
  <si>
    <t>Sociální fond</t>
  </si>
  <si>
    <t>ostatní</t>
  </si>
  <si>
    <t>VÝDAJE CELKEM</t>
  </si>
  <si>
    <t>S A L D O</t>
  </si>
  <si>
    <t>SALDO DISPONIBILNÍCH ZDROJŮ</t>
  </si>
  <si>
    <t>P o d r o b n é    č l e n ě n í</t>
  </si>
  <si>
    <t xml:space="preserve">  v tis.Kč</t>
  </si>
  <si>
    <t>1) Daňové příjmy</t>
  </si>
  <si>
    <t>z toho:</t>
  </si>
  <si>
    <t>2) Nedaňové příjmy</t>
  </si>
  <si>
    <t xml:space="preserve">     z toho:</t>
  </si>
  <si>
    <t>a) zákon o státním rozpočtu</t>
  </si>
  <si>
    <t>v tom:</t>
  </si>
  <si>
    <t>4) Kapitálové příjmy</t>
  </si>
  <si>
    <t>Příjmy / očekávané příjmy celkem</t>
  </si>
  <si>
    <t>5) Financování - pouze úvěrové zdroje</t>
  </si>
  <si>
    <t>P o d r o b n é   č l e n ě n í</t>
  </si>
  <si>
    <t>kap.</t>
  </si>
  <si>
    <t xml:space="preserve">název akce - činnosti </t>
  </si>
  <si>
    <t>Zastupitelstvo celkem</t>
  </si>
  <si>
    <t>odbor kancelář hejtmana celkem</t>
  </si>
  <si>
    <t>odbor kancelář ředitele celkem</t>
  </si>
  <si>
    <t>osobní výdaje členů zastupitelstva</t>
  </si>
  <si>
    <t xml:space="preserve">běžné provozní výdaje </t>
  </si>
  <si>
    <t>Krajský úřad celkem</t>
  </si>
  <si>
    <t>osobní výdaje zaměstnanců kraje</t>
  </si>
  <si>
    <t>běžné výdaje krajského úřadu</t>
  </si>
  <si>
    <t>Příspěvkové organizace celkem</t>
  </si>
  <si>
    <t>provozní příspěvky PO v resortu v školství celkem</t>
  </si>
  <si>
    <t>provozní příspěvky PO v resortu sociálních věcí</t>
  </si>
  <si>
    <t>provozní příspěvky PO v resortu kultury</t>
  </si>
  <si>
    <t>provozní příspěvky PO v resortu životního prostředí</t>
  </si>
  <si>
    <t>provozní příspěvky PO v resortu zdravotnictví</t>
  </si>
  <si>
    <t>Působnosti celkem</t>
  </si>
  <si>
    <t>výdaje resortu kancelář hejtmana celkem</t>
  </si>
  <si>
    <t>výdaje resortu rozvoje kraje celkem</t>
  </si>
  <si>
    <t>výdaje resortu ekonomiky celkem</t>
  </si>
  <si>
    <t>výdaje resortu školství celkem</t>
  </si>
  <si>
    <t>výdaje resortu kultury celkem</t>
  </si>
  <si>
    <t>výdaje resortu životního prostředí celkem</t>
  </si>
  <si>
    <t>výdaje resortu zdravotnictví celkem</t>
  </si>
  <si>
    <t>výdaje právního odboru celkem</t>
  </si>
  <si>
    <t>Kapitálové výdaje celkem</t>
  </si>
  <si>
    <t>jmenovité investiční akce odboru</t>
  </si>
  <si>
    <t>výdaje resortu sociálních věcí celkem</t>
  </si>
  <si>
    <t>Spolufinancování EU celkem</t>
  </si>
  <si>
    <t xml:space="preserve"> výdaje resortu kultury celkem</t>
  </si>
  <si>
    <t xml:space="preserve"> výdaje resortu životního prostředí celkem</t>
  </si>
  <si>
    <t xml:space="preserve"> výdaje resortu zdravotnictví celkem</t>
  </si>
  <si>
    <t>Úvěry celkem</t>
  </si>
  <si>
    <t>Sociální fond celkem</t>
  </si>
  <si>
    <t>výdaje sociálního fondu celkem</t>
  </si>
  <si>
    <t>Fond ochrany vod celkem</t>
  </si>
  <si>
    <t>v tom: provozní příspěvek KSS LK p.o.</t>
  </si>
  <si>
    <t xml:space="preserve">          dotace na zajištění údržby silnic II a III. třídy (" Silnice LK a.s.")</t>
  </si>
  <si>
    <t>LIBERECKÝ KRAJ</t>
  </si>
  <si>
    <t>TABULKOVÁ ČÁST</t>
  </si>
  <si>
    <t>poznámky:</t>
  </si>
  <si>
    <t>919</t>
  </si>
  <si>
    <t>Transfery</t>
  </si>
  <si>
    <t>Stipendijní program pro žáky odborných škol</t>
  </si>
  <si>
    <t>Zubní pohotovostní služba</t>
  </si>
  <si>
    <t>Dotační fond</t>
  </si>
  <si>
    <t>v tis. Kč</t>
  </si>
  <si>
    <t>ZU</t>
  </si>
  <si>
    <t>SU</t>
  </si>
  <si>
    <t>číslo kap. rozpočtu</t>
  </si>
  <si>
    <t>Název kapitoly rozpočtu / odboru</t>
  </si>
  <si>
    <t>ZASTUPITELSTVO</t>
  </si>
  <si>
    <t>odbor kancelář hejtmana</t>
  </si>
  <si>
    <t>odbor kancelář ředitele</t>
  </si>
  <si>
    <t>KRAJSKÝ ÚŘAD</t>
  </si>
  <si>
    <t>PŘÍSPĚVKOVÉ ORGANIZACE</t>
  </si>
  <si>
    <t>odbor školství, mládeže, tělovýchovy a sportu</t>
  </si>
  <si>
    <t>odbor sociálních věcí</t>
  </si>
  <si>
    <t>odbor kultury, památkové péče a CR</t>
  </si>
  <si>
    <t>odbor životního prostředí a zemědělství</t>
  </si>
  <si>
    <t>odbor zdravotnictví</t>
  </si>
  <si>
    <t>rezervy pro řešení krajských PO</t>
  </si>
  <si>
    <t>PŮSOBNOSTI</t>
  </si>
  <si>
    <t>odbor regionálního rozvoje a evropských projektů</t>
  </si>
  <si>
    <t>odbor územního plánování</t>
  </si>
  <si>
    <t>odbor informatiky</t>
  </si>
  <si>
    <t>odbor investic a správy nemovitého majetku</t>
  </si>
  <si>
    <t>TRANSFERY</t>
  </si>
  <si>
    <t>KAPITÁLOVÉ VÝDAJE</t>
  </si>
  <si>
    <t>odbor ekonomický - rezervy výpadků daň. příjmů</t>
  </si>
  <si>
    <t>SPOLUFINANCOVÁNÍ  EU</t>
  </si>
  <si>
    <t>odbor kultury, památkové péče a cestovního ruchu</t>
  </si>
  <si>
    <t>ÚVĚRY</t>
  </si>
  <si>
    <t>SOCIÁLNÍ FOND</t>
  </si>
  <si>
    <t>FOND OCHRANY VOD</t>
  </si>
  <si>
    <t>SALDO ROZPOČTU</t>
  </si>
  <si>
    <t>ekonomický odbor</t>
  </si>
  <si>
    <t>Koncepční podpora inovací</t>
  </si>
  <si>
    <t>Lékárenská pohotovost</t>
  </si>
  <si>
    <t>opravy a servis. zásah</t>
  </si>
  <si>
    <t>školení</t>
  </si>
  <si>
    <t>podpora drobných aplikací</t>
  </si>
  <si>
    <t xml:space="preserve">ostatní SW služby </t>
  </si>
  <si>
    <t>Pokladní správa celkem</t>
  </si>
  <si>
    <t>Vesnice roku</t>
  </si>
  <si>
    <t>Nostrifikace</t>
  </si>
  <si>
    <t>Podpora odborného vzdělávání</t>
  </si>
  <si>
    <t>Euroklíč</t>
  </si>
  <si>
    <t>vyrovnávací platba KORID LK, spol. s r.o.</t>
  </si>
  <si>
    <t>Příspěvek na provoz Hospice LK</t>
  </si>
  <si>
    <t>Krizový fond</t>
  </si>
  <si>
    <t>KRIZOVÝ FOND</t>
  </si>
  <si>
    <t>LESNICKÝ FOND</t>
  </si>
  <si>
    <t>926xx</t>
  </si>
  <si>
    <t>DOTAČNÍ FOND</t>
  </si>
  <si>
    <t>právní odbor</t>
  </si>
  <si>
    <t>18</t>
  </si>
  <si>
    <t>oddělení sekretariátu ředitele</t>
  </si>
  <si>
    <t>rezervy na řešení věcných, fin. a org. opatření orgánů kraje</t>
  </si>
  <si>
    <t>výdaje krizového fondu celkem</t>
  </si>
  <si>
    <t>Lesnický fond</t>
  </si>
  <si>
    <t>výdaje lesnického fondu celkem</t>
  </si>
  <si>
    <t xml:space="preserve">v tom: </t>
  </si>
  <si>
    <t>rezervy pro ostatní zbývající programy</t>
  </si>
  <si>
    <t>pokladní správa</t>
  </si>
  <si>
    <t>Pokladní správa</t>
  </si>
  <si>
    <t>výdaje odboru sekretariát ředitele celkem</t>
  </si>
  <si>
    <t>výdaje odboru informatiky celkem</t>
  </si>
  <si>
    <t>výdaje odboru úz.plánování celkem</t>
  </si>
  <si>
    <t>výdaje odboru investic celkem</t>
  </si>
  <si>
    <t>transfery resortu kancelář hejtmana celkem</t>
  </si>
  <si>
    <t>transfery resortu rozvoje kraje  celkem</t>
  </si>
  <si>
    <t>transfery resortu sociálních věcí  celkem</t>
  </si>
  <si>
    <t>transfery resortu kultury  celkem</t>
  </si>
  <si>
    <t>transfery resortu životního prostředí  celkem</t>
  </si>
  <si>
    <t>výdaje odboru územního plánování celkem</t>
  </si>
  <si>
    <t>výdaje odboru kancelář ředitele celkem</t>
  </si>
  <si>
    <t>oddělení sekret. ředitele</t>
  </si>
  <si>
    <t>sekretariát ředitele</t>
  </si>
  <si>
    <t>Spolufinancování EU</t>
  </si>
  <si>
    <t>úvěry v resortu ekonomiky</t>
  </si>
  <si>
    <t>Krajský úřad</t>
  </si>
  <si>
    <r>
      <t>Dotační fond</t>
    </r>
    <r>
      <rPr>
        <b/>
        <sz val="8"/>
        <rFont val="Arial"/>
        <family val="2"/>
        <charset val="238"/>
      </rPr>
      <t xml:space="preserve"> (nerozepsaná rezerva)</t>
    </r>
  </si>
  <si>
    <t xml:space="preserve">odbor regionálního rozvoje a evropských projektů                    </t>
  </si>
  <si>
    <t xml:space="preserve">odbor investic a správy nemovitého majetku            </t>
  </si>
  <si>
    <t>Vesnice roku-kronika</t>
  </si>
  <si>
    <t>Vesnice roku-knihovna</t>
  </si>
  <si>
    <t>Implementace ISRR Krkonoše</t>
  </si>
  <si>
    <t>Soutěže - podpora talentovaných dětí a mládeže</t>
  </si>
  <si>
    <t>POKLADNÍ SPRÁVA</t>
  </si>
  <si>
    <t>Euroregion Nisa - členský příspěvek</t>
  </si>
  <si>
    <t>programy resortu kancelář hejtmana celkem</t>
  </si>
  <si>
    <t>programy resortu rozvoje kraje celkem</t>
  </si>
  <si>
    <t>programy resortu školství, TV a sportu celkem</t>
  </si>
  <si>
    <t>programy resortu sociálních věcí celkem</t>
  </si>
  <si>
    <t>programy resortu  kultury celkem</t>
  </si>
  <si>
    <t>programy resortu životního prostředí celkem</t>
  </si>
  <si>
    <t>programy resortu zdravotnictví celkem</t>
  </si>
  <si>
    <t>ostatní programy výše neuvedené celkem</t>
  </si>
  <si>
    <t>jmenovité akce odboru</t>
  </si>
  <si>
    <t>Horská služba - podpora činnosti</t>
  </si>
  <si>
    <t>výdaje oddělení sekretariát ředitele celkem</t>
  </si>
  <si>
    <t>jmenovité investiční akce oddělení</t>
  </si>
  <si>
    <t>Kofinancování IROP a TOP - rezervy celkem</t>
  </si>
  <si>
    <t>Demolice objektů v oblasti Ralska</t>
  </si>
  <si>
    <t>Členství LK v Národní síti zdravých měst</t>
  </si>
  <si>
    <t>Žena regionu</t>
  </si>
  <si>
    <t>Hospic - režijní náklady</t>
  </si>
  <si>
    <t>nákup materiálu</t>
  </si>
  <si>
    <t>rozvoj webu</t>
  </si>
  <si>
    <t>rozvoj aplikací</t>
  </si>
  <si>
    <t>MAS LAG Podralsko</t>
  </si>
  <si>
    <t>MAS Brána do Českého ráje</t>
  </si>
  <si>
    <t>MAS "Přijďte pobejt!"</t>
  </si>
  <si>
    <t>MAS Achát</t>
  </si>
  <si>
    <t>MAS Český sever</t>
  </si>
  <si>
    <t>MAS Frýdlantsko</t>
  </si>
  <si>
    <t>MAS Podještědí</t>
  </si>
  <si>
    <t>O.P.S. pro Český ráj</t>
  </si>
  <si>
    <t>MAS Rozvoj Tanvaldska</t>
  </si>
  <si>
    <t>SPO - spolufinancování osob pověřených k výkonu SPOD</t>
  </si>
  <si>
    <t>Na kole jen s přilbou v Libereckém kraji</t>
  </si>
  <si>
    <t>Podpora činnosti - Potravinová banka Liberec z.s</t>
  </si>
  <si>
    <t>Podpora činnosti - Geopark Ralsko</t>
  </si>
  <si>
    <t>Podpora činnosti - Geopark Český ráj</t>
  </si>
  <si>
    <t>oddělení sekretariátu ředitele - pojištění majetku PO</t>
  </si>
  <si>
    <t>pojištění majetku PO</t>
  </si>
  <si>
    <t>ÚČELOVÉ PŘÍSPĚVKY PO</t>
  </si>
  <si>
    <t>Účelové příspěvky PO celkem</t>
  </si>
  <si>
    <t>Účelové příspěvky PO</t>
  </si>
  <si>
    <t>STŘEDNĚDOBÝ VÝHLED ROZPOČTU</t>
  </si>
  <si>
    <t>rezervy na řešení věcných, fin. a org. opatření KÚ LK</t>
  </si>
  <si>
    <t>rezerva na řešení výkonnosti krajských PO</t>
  </si>
  <si>
    <t xml:space="preserve">Hry olympiád dětí a mládeže - účast </t>
  </si>
  <si>
    <t>výdaje odbor kancelář ředitele celkem</t>
  </si>
  <si>
    <t>NsP Česká Lípa, a.s. - příplatek mimo základní kapitál na projekty směřující k modernizaci objektů a vybavení</t>
  </si>
  <si>
    <t>transfery resortu informatiky celkem</t>
  </si>
  <si>
    <t xml:space="preserve">Příspěvkové org. </t>
  </si>
  <si>
    <t>Slavnosti řeky Nisy</t>
  </si>
  <si>
    <t>Podnikatelský inkubátor LK</t>
  </si>
  <si>
    <t>Plnění opatření ze "surovinové politiky LK"</t>
  </si>
  <si>
    <t>Chytrý region</t>
  </si>
  <si>
    <t>ESUS NOVUM</t>
  </si>
  <si>
    <t>Správa a provoz zákaznického centra - KORID LK</t>
  </si>
  <si>
    <t>Dotace na nostalgické jízdy a propagaci IDOL</t>
  </si>
  <si>
    <t>Podpora turistického regionu Český ráj</t>
  </si>
  <si>
    <t>Podpora turistického regionu Jizerské hory</t>
  </si>
  <si>
    <t>Podpora turistického regionu Krkonoše</t>
  </si>
  <si>
    <t>Obnova značení turistických tras - KČT</t>
  </si>
  <si>
    <t>Postupové přehlídky</t>
  </si>
  <si>
    <t>Mezinárodní pěvecký festival Bohemia Cantát Liberec</t>
  </si>
  <si>
    <t xml:space="preserve">BIG BAND JAM </t>
  </si>
  <si>
    <t>Soutěž o nejlepší knihovnu</t>
  </si>
  <si>
    <t>Soutěž o nejlepší kroniku</t>
  </si>
  <si>
    <t>Naivní divadlo - doprava dětí na představení</t>
  </si>
  <si>
    <t>Památka roku LK</t>
  </si>
  <si>
    <t>Propagace kultury</t>
  </si>
  <si>
    <t>Propagace památkové péče</t>
  </si>
  <si>
    <t>Turistická infrastruktura CR</t>
  </si>
  <si>
    <t>Křišťálové údolí</t>
  </si>
  <si>
    <t>pořizování a správa dat - Geoportál Libereckého kraje, Povodňový portál Libereckého kraje, Atlas Libereckého kraje</t>
  </si>
  <si>
    <t>Program vodohospodářských akcí</t>
  </si>
  <si>
    <t>obnova podpor HW</t>
  </si>
  <si>
    <t>Podpora ojedinělých projektů zaměřených na řešení naléhavých potřeb v oblasti rozvoje kraje</t>
  </si>
  <si>
    <t>Podpora ojedinělých projektů zaměřených na řešení naléhavých potřeb ve zdravotnictví</t>
  </si>
  <si>
    <t>a) úrokové výnosy</t>
  </si>
  <si>
    <t>Asociace krajů ČR - členský příspěvek</t>
  </si>
  <si>
    <t>Podpora akcí Československé obce legionářské</t>
  </si>
  <si>
    <t>PD - páteřní cyklotrasy</t>
  </si>
  <si>
    <t>KVK Databáze regionálních osobností</t>
  </si>
  <si>
    <t xml:space="preserve">Kniha roku </t>
  </si>
  <si>
    <t>Dny lidové architektury</t>
  </si>
  <si>
    <t>Podpora turistického regionu Lužické hory</t>
  </si>
  <si>
    <t>Podpora turistického regionu Máchův kraj</t>
  </si>
  <si>
    <t>Program regenerace MPR a MPZ - odměna vítězi krajského kola soutěže</t>
  </si>
  <si>
    <t>Podpora ojedinělých projektů a akcí na řešení nenadálých potřeb v oblasti životního prostředí a zemědělství (záštity)</t>
  </si>
  <si>
    <t>výdaje resortu živ.prostředí celkem - poplatky z odběru podzemních vod</t>
  </si>
  <si>
    <t>Financování</t>
  </si>
  <si>
    <t>Vyjádření odboru / komentář</t>
  </si>
  <si>
    <t>20</t>
  </si>
  <si>
    <t>oddělení veřejných zakázek</t>
  </si>
  <si>
    <t>výdaje oddělení veřejných zakázek celkem</t>
  </si>
  <si>
    <t>d) ostatní nedaňové příjmy (doprava - věcná břemena, přijaté sankční platby apod.)</t>
  </si>
  <si>
    <t>e) ostatní nedaňové příjmy - budova KÚLK, budovy E a D, pronájmy a energie</t>
  </si>
  <si>
    <t>f) ostatní nedaňové příjmy - podnikatel. inkubátor</t>
  </si>
  <si>
    <t>g) příspěvky na dopravní obslužnost od ostatních přispěvatelů</t>
  </si>
  <si>
    <t>h) ostatní příjmy - OI (DMVS)</t>
  </si>
  <si>
    <t xml:space="preserve">KNL - Modernizace I. Etapa </t>
  </si>
  <si>
    <t>VÝZNAMNÉ AKCE</t>
  </si>
  <si>
    <r>
      <t xml:space="preserve">6) Financování - </t>
    </r>
    <r>
      <rPr>
        <sz val="8"/>
        <rFont val="Arial"/>
        <family val="2"/>
        <charset val="238"/>
      </rPr>
      <t>zapojení použitelných finančních zdrojů minulých rozpočtových období  - vyšší daň. příjmy kraje</t>
    </r>
  </si>
  <si>
    <t>odbor silničního hospodářství</t>
  </si>
  <si>
    <t>odbor dopravní obslužnosti</t>
  </si>
  <si>
    <t>21</t>
  </si>
  <si>
    <t>silniční hospodářství</t>
  </si>
  <si>
    <t>dopravni obslužnost</t>
  </si>
  <si>
    <t>oddělení veřejných zakázek celkem</t>
  </si>
  <si>
    <t>dopravní obslužnost celkem</t>
  </si>
  <si>
    <t>výdaje odboru dopravní obslužnosti celkem</t>
  </si>
  <si>
    <t>výdaje odboru silničního hospodářství celkem</t>
  </si>
  <si>
    <t>provozní příspěvky PO odboru silničního hospodářství</t>
  </si>
  <si>
    <t>programy odboru silničního hospodářství celkem</t>
  </si>
  <si>
    <t>Významné akce</t>
  </si>
  <si>
    <t>výzanmné akce resortu životního prostředí  celkem</t>
  </si>
  <si>
    <t>významné akce resortu kultury  celkem</t>
  </si>
  <si>
    <t>významné akce resortu školství celkem</t>
  </si>
  <si>
    <t>významné akce resortu kancelář hejtmana celkem</t>
  </si>
  <si>
    <t>transfery resortu zdravotnictví celkem</t>
  </si>
  <si>
    <t>transfery odboru dopravní obslužnosti celkem</t>
  </si>
  <si>
    <t xml:space="preserve">silniční hospodářství celkem </t>
  </si>
  <si>
    <t>investice a správa majetku</t>
  </si>
  <si>
    <t>Město Nový Bor - Mezinárodní sklářské sympozium IGS</t>
  </si>
  <si>
    <t>Sdružení obcí LK - provozní příspěvek</t>
  </si>
  <si>
    <t>Dlouhodobá podpora HZS LK</t>
  </si>
  <si>
    <t>Vybudování kamerového systému PČR LK</t>
  </si>
  <si>
    <t>Spolek válečných veteránů československého samostatného protichemického praporu</t>
  </si>
  <si>
    <t>Renovace páternosteru</t>
  </si>
  <si>
    <t>Rekonstrukce kuchyně a jídelny</t>
  </si>
  <si>
    <t>Liberecký kraj sobě</t>
  </si>
  <si>
    <t>Ocenění vítěze Soutěže Karla Hubáčka - Stavba roku</t>
  </si>
  <si>
    <t>Program podpory malých prodejen na venkově
Obchůdek 2021+</t>
  </si>
  <si>
    <t xml:space="preserve">Smart akcelerátor LK III - spolufinancování LK </t>
  </si>
  <si>
    <t xml:space="preserve">IROP II. - COV LK stavebnictví ISŠ Semily - spolufinancování LK </t>
  </si>
  <si>
    <t xml:space="preserve">IROP II. - COV LK stavebnictví ISŠ Semily - předfinancování LK </t>
  </si>
  <si>
    <t xml:space="preserve">OPŽP FVE Gymnázium Česká Lípa - spolufinancování LK </t>
  </si>
  <si>
    <t xml:space="preserve">OPŽP FVE Gymnázium Česká Lípa - předfinancování LK </t>
  </si>
  <si>
    <t xml:space="preserve">ZŠ a MŠ pro tělesně postižené Lbc - reko. DM Zeyerova - spolufinancování LK </t>
  </si>
  <si>
    <t xml:space="preserve">ZŠ a MŠ pro tělesně postižené Lbc - reko. DM Zeyerova - předfinancování LK </t>
  </si>
  <si>
    <t xml:space="preserve">VMG Č. Lípa - revitalizace objektů detaš. pracoviště - spolufinancování LK </t>
  </si>
  <si>
    <t xml:space="preserve">VMG Č. Lípa - revitalizace objektů detaš. pracoviště - předfinancování LK </t>
  </si>
  <si>
    <t>Cesta za snem, z.s. - Handy Cyklo Maraton</t>
  </si>
  <si>
    <t>JIZERSKÁ, o.p.s. , Bedřichov - Jizerská magistrála</t>
  </si>
  <si>
    <t>Individuální dotace do rodinné politiky</t>
  </si>
  <si>
    <t>Podpora individuálních projektů zaměřených na sociální politiku Libereckého kraje</t>
  </si>
  <si>
    <t>Komunitní plánování obcí s rozšířenou působností</t>
  </si>
  <si>
    <t>Krajská rada seniorů Libereckého kraje</t>
  </si>
  <si>
    <t>Odbavovací systémy IDOL</t>
  </si>
  <si>
    <t>odbavovací zařízení MHD Jablonec nad Nisou - DSOJ</t>
  </si>
  <si>
    <t>odbavovací zařízení MHD Česká Lípa - Město Česká Lípa</t>
  </si>
  <si>
    <t>Rezerva OISNM v kapitole 920 14 - Kapitálové výdaje</t>
  </si>
  <si>
    <t>nákup HW</t>
  </si>
  <si>
    <t>analýzy, studie</t>
  </si>
  <si>
    <t>DSA - zajištění speciálních záchranných prací - provoz vrtulníku LZS</t>
  </si>
  <si>
    <t>MČRT - opravy a údržba  věšadlového mostu Bystrá nad Jizerou</t>
  </si>
  <si>
    <t>Marketingové aktivity Sdružení pro rozvoj CR LK</t>
  </si>
  <si>
    <t xml:space="preserve">Mezinárodní hudební festival Lípa Musica </t>
  </si>
  <si>
    <t>Nisa film festival</t>
  </si>
  <si>
    <t>Dixieland v Křižanech</t>
  </si>
  <si>
    <t>Festival Všudybud</t>
  </si>
  <si>
    <t>Letní jazzová dílna K.Velebného</t>
  </si>
  <si>
    <t>Mezinárodní trienále skla a bižuterie</t>
  </si>
  <si>
    <t>Krakonošův divadelní podzim</t>
  </si>
  <si>
    <t>Mateřinka</t>
  </si>
  <si>
    <t xml:space="preserve">Festival dětského čtenářství </t>
  </si>
  <si>
    <t>Majáles Liberec</t>
  </si>
  <si>
    <t>ANIFILM - mezinárodní festival animovaných filmů Liberec</t>
  </si>
  <si>
    <t>Město Železný Brod - Skleněné městečko</t>
  </si>
  <si>
    <t>Kniha roku Libereckého kraje</t>
  </si>
  <si>
    <t>Marketingová podpora - Filmová kancelář  a podpora filmových produkcí</t>
  </si>
  <si>
    <t>Marketingová strategie CR</t>
  </si>
  <si>
    <t>rozvoj zemědělství, podpora regionálních potravin - Výrobek roku LK, Krajské dožínky</t>
  </si>
  <si>
    <t xml:space="preserve">naplňování Akčního plánu adaptace na změnu klimatu v podmínkách LK </t>
  </si>
  <si>
    <t>environmentální výchova, vzdělávání a osvěta, včetně publikační činnosti, správy portálu a realizace akcí z Kalendáře akcí resortu</t>
  </si>
  <si>
    <t>záchranné programy, management ochrany přírody, včetně zajištění udržitelnosti projektů OPŽP bez požadované udržitelnosti od SFŽP  (Natura 2000, přírodní rezervace, přírodní parky, přírodní památky), stráž ochrany přírody, plány péče o přírodu, publikační činnost</t>
  </si>
  <si>
    <t xml:space="preserve">Zajišťování akcí v oblasti zemědělství a potravinářství </t>
  </si>
  <si>
    <t>Podpora činnosti - Nábytková banka Libereckého kraje</t>
  </si>
  <si>
    <t>Implementace akčního plánu adaptace na změnu klimatu v podmínkách LK</t>
  </si>
  <si>
    <t>Rezerva</t>
  </si>
  <si>
    <t>platby daní, finanční operace a ostatní platby</t>
  </si>
  <si>
    <t>Podpora investičních záměrů v sociální oblasti</t>
  </si>
  <si>
    <t>Projekční příprava na rekonstrukce silnic II. a III. Třídy</t>
  </si>
  <si>
    <t>Předpokládané mimořádné účelové příspěvky pro PO resortu kultury</t>
  </si>
  <si>
    <t>Ostatní výdaje resortu</t>
  </si>
  <si>
    <t>Výdaje vyplývající ze smluvních a obdobných závazků</t>
  </si>
  <si>
    <t>Výdaje na udržitelnost projektů EU</t>
  </si>
  <si>
    <t>Povinné výdaje s vazbou na právní předpis v resortu sociálních věcí</t>
  </si>
  <si>
    <t>Silniční doprava a hospodářství - věcná břemena, posudky</t>
  </si>
  <si>
    <t>Udržitelnost projektů EU</t>
  </si>
  <si>
    <t>Výdaje resortu ŽP vyplývající ze smluvních a obdobných závazků</t>
  </si>
  <si>
    <t>Náhrady škod</t>
  </si>
  <si>
    <t>Zdravotní politika kraje</t>
  </si>
  <si>
    <t>Správní činnosti, znalecké komise a ostatní činnosti</t>
  </si>
  <si>
    <t>Výdaje odboru vyplývající ze smluvních a obdobných závazků</t>
  </si>
  <si>
    <t xml:space="preserve">Dopravní obslužnost autobusová </t>
  </si>
  <si>
    <t xml:space="preserve">Dopravní obslužnost drážní - vlaky </t>
  </si>
  <si>
    <t>Krajský BESIP</t>
  </si>
  <si>
    <t>Nákup ostatních služeb - IDOL</t>
  </si>
  <si>
    <t>transfery resortu školství, mládeže, TV a sportu</t>
  </si>
  <si>
    <t>Rezerva na řešení výkonnosti krajských PO</t>
  </si>
  <si>
    <t>Rezervy na řešení věcných, fin. a org. opatření KÚ LK</t>
  </si>
  <si>
    <t>Rezervy na řešení věcných, fin. a org. opatření orgánů kraje</t>
  </si>
  <si>
    <t>Ostatní jmenovité projekty resortu v příslušném roce</t>
  </si>
  <si>
    <t>Rezerva - povinná rezerva dle zákona č. 254/2001 Sb., o vodách</t>
  </si>
  <si>
    <t>Výkupy pozemků</t>
  </si>
  <si>
    <t>Rekonstrukce a opravy havarijních úseků silnic - nerozepsaná rezerva</t>
  </si>
  <si>
    <t>SVR 2026</t>
  </si>
  <si>
    <t>Krajská hospodářská komora Libereckého kraje, z.s.</t>
  </si>
  <si>
    <t>Brána Trojzemí</t>
  </si>
  <si>
    <t>Soutěž Liberec Ideathon</t>
  </si>
  <si>
    <t>Týdny pro neziskový sektor</t>
  </si>
  <si>
    <t>DĚKUJEME – společenské setkání NNO a partnerů</t>
  </si>
  <si>
    <t xml:space="preserve">FVE - SPŠT Jablonec n. N. Belgická 4852 - spolufinancování LK </t>
  </si>
  <si>
    <t xml:space="preserve">FVE - Obchodní akademie Česká Lípa - spolufinancování LK </t>
  </si>
  <si>
    <t xml:space="preserve">FVE - Obchodní akademie Česká Lípa - předfinancování LK </t>
  </si>
  <si>
    <t xml:space="preserve">FVE - SŠ gastronomie a služeb Liberec Dvorská - spolufinancování LK </t>
  </si>
  <si>
    <t xml:space="preserve">FVE - SŠ gastronomie a služeb Liberec Dvorská - předfinancování LK </t>
  </si>
  <si>
    <t xml:space="preserve">FVE - Domov důchodců Rokytnice nad JIzerou - spolufinancování LK </t>
  </si>
  <si>
    <t xml:space="preserve">FVE - Domov důchodců Rokytnice nad JIzerou - předfinancování LK </t>
  </si>
  <si>
    <t xml:space="preserve">ZOO Lbc - Kulturně kreativní centrum Lidové sady - spolufinancování LK </t>
  </si>
  <si>
    <t xml:space="preserve">ZOO Lbc - Kulturně kreativní centrum Lidové sady - předfinancování LK </t>
  </si>
  <si>
    <t>nákup pc a notebooků</t>
  </si>
  <si>
    <t xml:space="preserve">Odbavovací zařízení pro dopravce v oblasti Východ </t>
  </si>
  <si>
    <t>Implementační a provozní náklady projektu Modernizace odbavovacích systémů v LK</t>
  </si>
  <si>
    <t>dopravní obslužnost autobusová - SML</t>
  </si>
  <si>
    <t>dopravní obslužnost autobusová - DSOJ</t>
  </si>
  <si>
    <t>dopravní obslužnost autobusová - ČL</t>
  </si>
  <si>
    <t>dopravní obslužnost autobusová - protarifovací ztráta - SML</t>
  </si>
  <si>
    <t>dopravní obslužnost autobusová - protarifovací ztráta - DSOJ</t>
  </si>
  <si>
    <t>SPORTFILM z.s. - INTERNATIONAL FICTS FESTIVAL</t>
  </si>
  <si>
    <t>AC Turnov, z.s. - Memoriál L. Daňka</t>
  </si>
  <si>
    <t>PAKLI SPORT KLUB, Jablonné v P. - Internat. MTB marathon Malevil Cup</t>
  </si>
  <si>
    <t xml:space="preserve">TJ Dosky z.s. - EURO HRY Doksy </t>
  </si>
  <si>
    <t>TJ LIAZ Jablonec n.N. - Jablonecká hala</t>
  </si>
  <si>
    <t>SFM, s.r.o. - Sport Live</t>
  </si>
  <si>
    <t>Liberecký tenis. klub z.s.- Mezinár.tenis.turnaj Svijany Open</t>
  </si>
  <si>
    <t>Revelations z.s. - JBC 4X Revelations-závody svět. poháru ve fourcrossu horských kol</t>
  </si>
  <si>
    <t>Macha Lake, z.s.- Macha Lake Open</t>
  </si>
  <si>
    <t>AUTOKLUB BOHEMIA SPORT v AČR - Rally Bohemia</t>
  </si>
  <si>
    <t>Sportuj po Česku z.s., Hradec Králové - Prima CUP</t>
  </si>
  <si>
    <t>TERRA SPORT s.r.o.- ČT AUTHOR CUP</t>
  </si>
  <si>
    <t>Napojení Průmyslové zóny Jih v Liberci</t>
  </si>
  <si>
    <t>Spolufinancování objednaných kapacit subjektům zařazených do základní sítě sociálních služeb</t>
  </si>
  <si>
    <t>Financování sociálních služeb z prostředků LK</t>
  </si>
  <si>
    <t>Motivační projekty PO resortu</t>
  </si>
  <si>
    <t>Podpora firemního cestovního ruchu</t>
  </si>
  <si>
    <t xml:space="preserve">Benátská! </t>
  </si>
  <si>
    <t>Podpora ojedinělých projektů v obl. kultury a CR</t>
  </si>
  <si>
    <t xml:space="preserve">Regionální funkce knihoven </t>
  </si>
  <si>
    <t>Pískovcová skalní města</t>
  </si>
  <si>
    <t>Památky UNESCO - podpora turistických cílů</t>
  </si>
  <si>
    <t>Obnova kulturních památek</t>
  </si>
  <si>
    <t>Ocenění Mistr tradiční rukodělné výroby</t>
  </si>
  <si>
    <t>Ocenění v soutěži Zlatá popelnice měst a obcí LK</t>
  </si>
  <si>
    <t>dlouhodobě podporované projekty - příspěvek do grantového programu Podpora ekologické výchovy na školách - (Nadace Ivana Dejmala)</t>
  </si>
  <si>
    <t>Fond malých projektů - EUROREGION NISA</t>
  </si>
  <si>
    <t>Monitoring vodních útvarů</t>
  </si>
  <si>
    <t xml:space="preserve">Studie proveditelnosti protipovodňových opatření obcí na Lužické Nise </t>
  </si>
  <si>
    <t>Naplňování memorand o protipovodňové ochraně na Lužické Nise a Smědé</t>
  </si>
  <si>
    <t>LSPP+Frýdlant</t>
  </si>
  <si>
    <t xml:space="preserve">Lékařská pohotovostní služba </t>
  </si>
  <si>
    <t>Ošetření osob pod vlivem alkoholu a v intoxikaci</t>
  </si>
  <si>
    <t>Podpora Oblastních spolků Českého červeného kříže v LK</t>
  </si>
  <si>
    <t>Město Semily-Kupní smlouva o převodu akcií v MMN a.s.</t>
  </si>
  <si>
    <t>Město Jilemnice-Kupní smlouva o převodu akcií v MMN a.s.</t>
  </si>
  <si>
    <t>MMN a.s.-příplatek mimo základní kapitál</t>
  </si>
  <si>
    <t>Fond Turow</t>
  </si>
  <si>
    <t>výdaje fondu Turow celkem</t>
  </si>
  <si>
    <t xml:space="preserve">OSTATNÍ ZDROJE - Financování                      </t>
  </si>
  <si>
    <t>úhrada JISTINY z úvěru KNL a.s. - Modernizace I. etapa</t>
  </si>
  <si>
    <t>úhrada ÚROKŮ z úvěru KNL a.s. - Modernizace I. etapa</t>
  </si>
  <si>
    <t>ostatní jmenovité akce</t>
  </si>
  <si>
    <t xml:space="preserve">ostatní jmenovité akce </t>
  </si>
  <si>
    <t>Krajské dobrovolnické centrum</t>
  </si>
  <si>
    <r>
      <t>v tom:</t>
    </r>
    <r>
      <rPr>
        <b/>
        <sz val="8"/>
        <color rgb="FFFF0000"/>
        <rFont val="Arial CE"/>
        <charset val="238"/>
      </rPr>
      <t xml:space="preserve"> Elektrická energie</t>
    </r>
  </si>
  <si>
    <t xml:space="preserve">          Plyn</t>
  </si>
  <si>
    <t xml:space="preserve">          Dálkové teplo</t>
  </si>
  <si>
    <r>
      <t xml:space="preserve">        </t>
    </r>
    <r>
      <rPr>
        <sz val="8"/>
        <color rgb="FF0000FF"/>
        <rFont val="Arial"/>
        <family val="2"/>
        <charset val="238"/>
      </rPr>
      <t xml:space="preserve">  Ostatní výdaje v rámci provozního příspěvku</t>
    </r>
  </si>
  <si>
    <t xml:space="preserve">          Finanční rezerva na řešení provozních potřeb v průběhu roku</t>
  </si>
  <si>
    <t>IT aplikace - řízení sociálních služeb</t>
  </si>
  <si>
    <t>výdaje odboru dopravní obslužnost celkem</t>
  </si>
  <si>
    <t>ostatní investiční akce resortu</t>
  </si>
  <si>
    <t>Příspěvkové org. Energie</t>
  </si>
  <si>
    <t>PŘÍJMY / ZDROJE kraje CELKEM</t>
  </si>
  <si>
    <t>energie</t>
  </si>
  <si>
    <t xml:space="preserve">b) splátky návratných finančních výpomocí a zápůjček </t>
  </si>
  <si>
    <t>SVR 2027</t>
  </si>
  <si>
    <t>Podpora Center duševního zdraví v LK</t>
  </si>
  <si>
    <t>ZZS LK - Nová výjezdová základna Semily</t>
  </si>
  <si>
    <t>Léčebna respiračních nemocí Cvikov- rekonstrukce pavilonu E</t>
  </si>
  <si>
    <t>SHČMS - OSH Liberec - zajištění činnosti</t>
  </si>
  <si>
    <t>SHČMS - OSH Jablonec nad Nisou - zajištění činnosti</t>
  </si>
  <si>
    <t>SHČMS - OSH Semily - zajištění činnosti</t>
  </si>
  <si>
    <t>SHČMS - OSH Česká Lípa - zajištění činnosti</t>
  </si>
  <si>
    <t>Krajské hasičské slavnosti</t>
  </si>
  <si>
    <t>Podpora Nadace policistů a hasičů</t>
  </si>
  <si>
    <t>TOPTEC (ÚFP AV ČR, v.v.i.) výstavba nového centra</t>
  </si>
  <si>
    <t>Pošta Partner</t>
  </si>
  <si>
    <t>Změna technologie osvětlení expozic Oblastní Galerie Liberec - spolufinancování LK</t>
  </si>
  <si>
    <t xml:space="preserve">TP Interreg Česko-Polsko 2021 -2027 - spolufinancování LK </t>
  </si>
  <si>
    <t>ARR - účelová dotace SALK III</t>
  </si>
  <si>
    <t xml:space="preserve">OPTP - Regionální stálá konference LK VI - spolufinancování LK </t>
  </si>
  <si>
    <t xml:space="preserve">RAP APOSS výstavba domácností Liberec, Vratislavice I. - spolufinancování LK </t>
  </si>
  <si>
    <t xml:space="preserve">RAP APOSS výstavba domácností Liberec, Vratislavice I. - předfinancování LK </t>
  </si>
  <si>
    <t xml:space="preserve">RAP APOSS výstavba domácností Liberec, Vratislavice II. - spolufinancování LK </t>
  </si>
  <si>
    <t xml:space="preserve">RAP APOSS výstavba domácností Liberec, Vratislavice II. - předfinancování LK </t>
  </si>
  <si>
    <t>Elitní sportovní subjekty reprezentující Liberecký kraj</t>
  </si>
  <si>
    <t>Rezerva pro řešení aktuálních požadavků</t>
  </si>
  <si>
    <t>Technická univerzita Liberec - memorandum o spolupráci</t>
  </si>
  <si>
    <t>Střední škola hospodářská a lesnická, Frýdlant, p.o. - Realizace nového komplexního řešení</t>
  </si>
  <si>
    <t xml:space="preserve">Podpora školního stravování v Libereckém kraji - spolufinancování LK </t>
  </si>
  <si>
    <t>Podpora školního stravování v Libereckém kraji - předfinancování LK</t>
  </si>
  <si>
    <t>Krajská sportovní infrastruktura</t>
  </si>
  <si>
    <t>Program rozvoje cestovního ruchu LK</t>
  </si>
  <si>
    <t>eLpass</t>
  </si>
  <si>
    <t>Valdštejnské slavnosti</t>
  </si>
  <si>
    <t>Jablonecká Perle</t>
  </si>
  <si>
    <t>Marketingová podpora - podpora filmových produkcí</t>
  </si>
  <si>
    <t>Skryté skvosty II - spolufinancování LK</t>
  </si>
  <si>
    <t>Akvizice PO resortu kultury</t>
  </si>
  <si>
    <t xml:space="preserve">Staré ekologické zátěže LK - KORTAN Hrádek n. Nisou </t>
  </si>
  <si>
    <t>Naplňování memorand o protipovodňové ochraně na Lužické Nise a Smědé - podpora obcí</t>
  </si>
  <si>
    <t>Podpora činnosti - Hnutí DUHA</t>
  </si>
  <si>
    <t>Osobní automobily – obměna vozového parku</t>
  </si>
  <si>
    <t>Klimatizace budov ABC</t>
  </si>
  <si>
    <t>Rekonstrukce budov KÚ LK (ABC)</t>
  </si>
  <si>
    <t>Rekonstrukce budov KÚ LK (DE)</t>
  </si>
  <si>
    <t>Rekonstrukce budov KÚ LK (OST)</t>
  </si>
  <si>
    <t>podpora dopravní výchovy na DDH v LK</t>
  </si>
  <si>
    <t>Dopravní obslužnost</t>
  </si>
  <si>
    <t>DOPRAVNÍ OBSLUŽNOST</t>
  </si>
  <si>
    <t>Běžné provozní výdaje - smluvní závazky</t>
  </si>
  <si>
    <t>Běžné provozní výdaje - služby, opravy a drobný majektek a ostatní výdaje</t>
  </si>
  <si>
    <t>KNL - Rekonstrukce a modernizace 2025-2030</t>
  </si>
  <si>
    <t xml:space="preserve">Transborder II - spolufinancování LK </t>
  </si>
  <si>
    <t>Světový den srdce</t>
  </si>
  <si>
    <t>SVR 2028</t>
  </si>
  <si>
    <t>c) dotace SFDI - reko. silnic II. a III. tříd pro kraje</t>
  </si>
  <si>
    <t>I. Příjmy a zdroje kraje "vlastní"</t>
  </si>
  <si>
    <t>3) Dotace a příspěvky (bez účelových znaků - ÚZ)</t>
  </si>
  <si>
    <t xml:space="preserve">I. PŘÍJMY                       </t>
  </si>
  <si>
    <t xml:space="preserve"> v tom:</t>
  </si>
  <si>
    <t>CELKEM PŘÍJMY a ZDROJE KRAJE za I.</t>
  </si>
  <si>
    <t>CELKOVÉ PŘÍJMY a ZDROJE KRAJE NA PŘÍSLUŠNÝ ROK</t>
  </si>
  <si>
    <t>CELKEM PŘÍJMY a ZDROJE KRAJE za II.</t>
  </si>
  <si>
    <t xml:space="preserve">II. PŘÍJMY                       </t>
  </si>
  <si>
    <t>a) Dotace pro soukromé školy a zařízení - ÚZ 33155</t>
  </si>
  <si>
    <t>b) Přímé náklady na vzdělávání PO kraje - ÚZ 33353</t>
  </si>
  <si>
    <t>e) Příspěvek na ztrátu dopravce z provozu veřejné osobní drážní dopravy - ÚZ 27355</t>
  </si>
  <si>
    <t xml:space="preserve">c) odvody odpisů z nemovitého majetku PO kraje (bez ZOO Liberec) </t>
  </si>
  <si>
    <t xml:space="preserve">c) odvody odpisů z nemovitého majetku PO kraje (pouze ZOO Liberec) </t>
  </si>
  <si>
    <t>příspěvek krajskému úřadu na výkon státní správy 2)</t>
  </si>
  <si>
    <t>b) dotace od obcí na dopravní obslužnost  3)</t>
  </si>
  <si>
    <t>II. Příjmy kraje ze státního rozpočtu účelově a objemově vázané na výdaje</t>
  </si>
  <si>
    <r>
      <t xml:space="preserve">6) Financování - </t>
    </r>
    <r>
      <rPr>
        <sz val="8"/>
        <rFont val="Arial"/>
        <family val="2"/>
        <charset val="238"/>
      </rPr>
      <t>zapojení finančních zdrojů  - rezervy 913 03 Energie plyn</t>
    </r>
  </si>
  <si>
    <t>7) Dotace ze státního rozpočtu s účelovým znakem - ÚZ viz. kometář 4)</t>
  </si>
  <si>
    <r>
      <t xml:space="preserve">6) Financování - </t>
    </r>
    <r>
      <rPr>
        <sz val="8"/>
        <rFont val="Arial"/>
        <family val="2"/>
        <charset val="238"/>
      </rPr>
      <t>zapojení použitelných finančních zdrojů  v kapitole 917 05 - Transfery. "Financování soc. služeb (z prostředků LK)" z 2023 do 2024</t>
    </r>
  </si>
  <si>
    <t xml:space="preserve">Očekávané příjmy a zdroje kraje </t>
  </si>
  <si>
    <t>PŘÍJMY a ZDROJE CELKEM</t>
  </si>
  <si>
    <t>Dotace a příspěvky  (bez účelových znaků - ÚZ)</t>
  </si>
  <si>
    <t xml:space="preserve">Daňové příjmy </t>
  </si>
  <si>
    <t>Dotace ze státního rozpočtu  (s účelovým znakem - ÚZ)</t>
  </si>
  <si>
    <t xml:space="preserve">rezervy  Příspěvkové organizace ENERGIE </t>
  </si>
  <si>
    <r>
      <t xml:space="preserve">6) Financování - </t>
    </r>
    <r>
      <rPr>
        <sz val="8"/>
        <rFont val="Arial"/>
        <family val="2"/>
        <charset val="238"/>
      </rPr>
      <t>zapojení použitelných finančních zdrojů z nedočerpaných kap. 924 - Úvěry na úroky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2024</t>
    </r>
  </si>
  <si>
    <t>Peněžité dary a neinvestiční transfery</t>
  </si>
  <si>
    <t>Projekt Paměť národa/ Post Bellum, z.ú.</t>
  </si>
  <si>
    <t>Dotace jednotkám požární ochrany obcí (SDH) k programu Ministerstva vnitra</t>
  </si>
  <si>
    <t>Preventivní projekty PČR - prevence kriminality</t>
  </si>
  <si>
    <t>Dotace na cvičení složek IZS</t>
  </si>
  <si>
    <t>Sociální podnikání a sociální ekonomika</t>
  </si>
  <si>
    <t>Memorandum TUL (Fraunhofer)</t>
  </si>
  <si>
    <t>Ostatní jmenovité projekty</t>
  </si>
  <si>
    <t xml:space="preserve">TP Interreg Česko-Sasko 2021 -2027 - spolufinancování LK </t>
  </si>
  <si>
    <t xml:space="preserve">OPTP - Regionální stálá konference LK VII - spolufinancování LK </t>
  </si>
  <si>
    <t>SŠHL Frýdlant - SEN tělocvična Zámecká - spolufinancování LK</t>
  </si>
  <si>
    <t>SŠHL Frýdlant - SEN tělocvična Zámecká - předfinancování LK</t>
  </si>
  <si>
    <t>SEN - SUPŠ Kamenický Šenov, Havlíčkova 57 - spolufinancování LK</t>
  </si>
  <si>
    <t>SEN - SUPŠ Kamenický Šenov, Havlíčkova 57 - předfinancování LK</t>
  </si>
  <si>
    <t xml:space="preserve">Dostavba areálu - Domov a centrum aktivity, Hodkovice - spolufinancování LK </t>
  </si>
  <si>
    <t xml:space="preserve">Dostavba areálu - Domov a centrum aktivity, Hodkovice - předfinancování LK </t>
  </si>
  <si>
    <t xml:space="preserve">Dětské centrum Liberec - bydlení pro ohrožené děti - spolufinancování LK </t>
  </si>
  <si>
    <t xml:space="preserve">Dětské centrum Liberec - bydlení pro ohrožené děti - předfinancování LK </t>
  </si>
  <si>
    <t xml:space="preserve">Transformace Tereza, lokalita Benešov u Semil I. (p.č. 143) - spolufinancování LK </t>
  </si>
  <si>
    <t xml:space="preserve">Transformace Tereza, lokalita Benešov u Semil I. (p.č. 143) - předfinancování LK </t>
  </si>
  <si>
    <t xml:space="preserve">Transformace Tereza, lokalita Benešov u Semil II. (p.č. 180) - spolufinancování LK </t>
  </si>
  <si>
    <t xml:space="preserve">Transformace Tereza, lokalita Benešov u Semil II. (p.č. 180) - předfinancování LK </t>
  </si>
  <si>
    <t xml:space="preserve">CZ/DE VMG ČL Krajina a člověk - spolufinancování LK </t>
  </si>
  <si>
    <t xml:space="preserve">CZ/DE VMG ČL Krajina a člověk - předfinancování LK </t>
  </si>
  <si>
    <t>Protidrogová politika - nový název: Dotace v oblasti politiky závislostí</t>
  </si>
  <si>
    <t>Nadační fondy - individuální žádosti</t>
  </si>
  <si>
    <t>EDUCA EXPO - Veletrh vzdělávání a pracovních příležitostí</t>
  </si>
  <si>
    <t>SKI KLUB JIZERSKÁ PADESÁTKA - Jizerská padesátka</t>
  </si>
  <si>
    <t>Krkonoše-svazek měst a obcí, Vrchlabí - Krkonoš.magistrála</t>
  </si>
  <si>
    <t>SVAZEK OBCÍ NOVOBORSKA, N. Bor - Úprava a údržba Lužickohor. magistrály</t>
  </si>
  <si>
    <t>Město Jilemnice – rekonstrukce budovy pro umístění speciální školy</t>
  </si>
  <si>
    <t>IQLANDIA, o.p.s. Liberec - Podpora vzdělávání mládeže</t>
  </si>
  <si>
    <t>IQLANDIA, Liberec - Podpora financování dopravy základních škol</t>
  </si>
  <si>
    <t>Ocenění talentovaných a nadaných dětí a mládeže</t>
  </si>
  <si>
    <t>Střední škola řemesel a služeb, Jablonec n/N, p.o. - Oprava fasády - objekt Podhorská, Jablonec n/N</t>
  </si>
  <si>
    <t>Střední zdravotnická a Střední odborná škola, Česká Lípa, p.o. - Rekonstrukce prostor pro Speciálně pedagogická centra Česká Lípa</t>
  </si>
  <si>
    <t>Gymnázium a Střední pedagogická škola, Liberec, p.o. - Oprava střechy a světlíků</t>
  </si>
  <si>
    <t>Střední škola a Mateřská škola, Liberec, p.o. - Rozšíření autodílen</t>
  </si>
  <si>
    <t>Obchodní akademie, Hotelová škola a Střední odborná škola, Turnov, p.o. - Rekonstrukce objektu Zborovská</t>
  </si>
  <si>
    <t>Gymnázium F. X. Šaldy, Liberec, p.o. - Oprava střechy hlavní budovy</t>
  </si>
  <si>
    <t>Podpora ojedinělých projektů zaměřených na řešení naléhavých potřeb v oblasti dopravy kraje</t>
  </si>
  <si>
    <t>Centrální depozitář pro LK - DEPODUB</t>
  </si>
  <si>
    <t>Investiční rozvoj ZOO Liberec - zdroje</t>
  </si>
  <si>
    <r>
      <t xml:space="preserve">ZOO Liberec – reko. pavilonu žiraf a zeber – </t>
    </r>
    <r>
      <rPr>
        <b/>
        <sz val="8"/>
        <color rgb="FF0000FF"/>
        <rFont val="Arial"/>
        <family val="2"/>
        <charset val="238"/>
      </rPr>
      <t>podíl LK</t>
    </r>
  </si>
  <si>
    <r>
      <t>ZOO Liberec – reko. pavilonu žiraf a zeber –</t>
    </r>
    <r>
      <rPr>
        <sz val="8"/>
        <color rgb="FFFF0000"/>
        <rFont val="Arial"/>
        <family val="2"/>
        <charset val="238"/>
      </rPr>
      <t xml:space="preserve"> </t>
    </r>
    <r>
      <rPr>
        <b/>
        <sz val="8"/>
        <color rgb="FFFF0000"/>
        <rFont val="Arial"/>
        <family val="2"/>
        <charset val="238"/>
      </rPr>
      <t>podíl SML</t>
    </r>
  </si>
  <si>
    <t>Zoo Liberec NFV-předfinancování projektu Life4ZOO</t>
  </si>
  <si>
    <t>Strategie rozvoje kulturních a kreativních odvětví - spolufinancování LK</t>
  </si>
  <si>
    <t>Memorandum LK a SML - investice</t>
  </si>
  <si>
    <t>Memorandum LK a SML - neinvestice</t>
  </si>
  <si>
    <t>Art Week</t>
  </si>
  <si>
    <t>Spolek Ještěd 73-dokumentace obn.Ještědu</t>
  </si>
  <si>
    <t>Modrý kodour-Divadelní festival Modrý kocour</t>
  </si>
  <si>
    <t>Svaz knihovníků a inf.pracovníků (SKIP)-Bookstart</t>
  </si>
  <si>
    <t>Podsemínský most</t>
  </si>
  <si>
    <t>Nákup Sbírky skla IGS</t>
  </si>
  <si>
    <t>Křehká krása</t>
  </si>
  <si>
    <t>Zoo Liberec-Masterplán+PD 1.et.Údolí ohr.divočiny</t>
  </si>
  <si>
    <t>Central station - Krajský termínál Liberec</t>
  </si>
  <si>
    <t>Studie využití budovy Skloexport</t>
  </si>
  <si>
    <r>
      <t xml:space="preserve">IVC Turnov - Daliměřice – </t>
    </r>
    <r>
      <rPr>
        <b/>
        <sz val="8"/>
        <color rgb="FF0000FF"/>
        <rFont val="Arial"/>
        <family val="2"/>
        <charset val="238"/>
      </rPr>
      <t>podíl LK</t>
    </r>
  </si>
  <si>
    <r>
      <t xml:space="preserve">IVC Turnov - Daliměřice - </t>
    </r>
    <r>
      <rPr>
        <b/>
        <sz val="8"/>
        <color rgb="FFFF0000"/>
        <rFont val="Arial"/>
        <family val="2"/>
        <charset val="238"/>
      </rPr>
      <t>podíl MV</t>
    </r>
  </si>
  <si>
    <t>Vyšetření - hniloba a mor včelího plodu, ZO ČSV</t>
  </si>
  <si>
    <t>Staré ekologické zátěže LK - REZERVA</t>
  </si>
  <si>
    <t>Spolufinancování prověření odtokových poměrů ne území ORP Jablonec nN, Liberec</t>
  </si>
  <si>
    <t>Nový plán odpadového hospodářství LK 2026-2035</t>
  </si>
  <si>
    <t>Výstavba a obnova infrastruktury-spoluúčast kraje, indivinduální dotace</t>
  </si>
  <si>
    <t xml:space="preserve">ZZS LK-výstavba VZ Liberec a ředitelství </t>
  </si>
  <si>
    <t>SW, digitalizace</t>
  </si>
  <si>
    <t>Nákup Ještědu - dominanty Libereckého kraje</t>
  </si>
  <si>
    <t>Členský příspěvek - Partnerství pro městskou mobilitu</t>
  </si>
  <si>
    <t>Dopravní obslužnost drážní - tramvaj</t>
  </si>
  <si>
    <t>limitované a ostatní běžné výdaje</t>
  </si>
  <si>
    <t>Rezervy pro PO kraje ENERGIE 2024</t>
  </si>
  <si>
    <t>Rezervy v kapitole 912 - opravy a havárie v průběhu na objektech OŠMTS</t>
  </si>
  <si>
    <t>Propagace, prezentace a zahraniční spolupráce vč. krizových opatření</t>
  </si>
  <si>
    <t>Jmenovité projekty</t>
  </si>
  <si>
    <t xml:space="preserve">Rezerva na investiční akce resortu </t>
  </si>
  <si>
    <t>Jmenovité investiční projekty resortu</t>
  </si>
  <si>
    <t>Ostatní jmenovité výdaje resortu</t>
  </si>
  <si>
    <t>ZZS LK -  Nová výjezdová základna Liberec - archit. soutěž + PD</t>
  </si>
  <si>
    <t>ZZS LK- Nová výjezdová základna Frýdlant</t>
  </si>
  <si>
    <t>Přeshraniční výměna informací o hrozbách PL-CZ - spolufinancování LK</t>
  </si>
  <si>
    <t>NFV - návratná fin. výpomoc</t>
  </si>
  <si>
    <t>Dožínkové slavnosti - Semilský pecen - Město Semily</t>
  </si>
  <si>
    <t>Kunratická JamParáda, obec Kunratice</t>
  </si>
  <si>
    <t>Časopis "Krkonoše-Jizerské hory"- (Správa KRNAP)</t>
  </si>
  <si>
    <t>f) ostatní dotace</t>
  </si>
  <si>
    <t>d) dotace od Statutární město Liberec - ZOO Liberec, reko. pavilonu žiraf a zeber</t>
  </si>
  <si>
    <t>e) dotace od Ministerstva vnitra - IVC Turnov - Daliměřice</t>
  </si>
  <si>
    <t>Účel. NEINV. dotace školství</t>
  </si>
  <si>
    <t>Dotace ze státního rozpočtu  (s účelovým znakem - ÚZ) CELKEM</t>
  </si>
  <si>
    <t>P Ř Í J M Y   A   Z D R O J E    C E L K E M</t>
  </si>
  <si>
    <t>II. Výdaje kraje účelově a objemově vázané na příjmy ze státního rozpočtu</t>
  </si>
  <si>
    <t>I. Výdaje kraje financované z "vlastních" Příjmů a zdrojů kraje</t>
  </si>
  <si>
    <t>VÝDAJE kraje CELKEM za I.</t>
  </si>
  <si>
    <t>VÝDAJE kraje CELKEM za II.</t>
  </si>
  <si>
    <t>Dotace ze státního rozpočtu s ÚZ</t>
  </si>
  <si>
    <t>I. Výdaje kraje financované z "vlastních" Příjmů a zdrojů</t>
  </si>
  <si>
    <t>VÝDAJE KRAJE CELKEM za I.</t>
  </si>
  <si>
    <t>odbor školství, mládeže, tělovýchovy a sportu - Dotace pro soukromé školy a zařízení - ÚZ 33155</t>
  </si>
  <si>
    <t>odbor školství, mládeže, tělovýchovy a sportu - Přímé náklady na vzdělávání PO kraje - ÚZ 33353</t>
  </si>
  <si>
    <t>c) Přímé náklady na vzdělávání PO obcí - ÚZ 33353</t>
  </si>
  <si>
    <t>odbor školství, mládeže, tělovýchovy a sportu - Přímé náklady na vzdělávání PO obcí - ÚZ 33353</t>
  </si>
  <si>
    <t>d) NEINV. transfery podle zákona o sociálních službách MPSV - ÚZ 13305</t>
  </si>
  <si>
    <t>odbor sociálních věcí - NEINV. transfery podle zákona o sociálních službách MPSV - ÚZ 13305</t>
  </si>
  <si>
    <t>odbor dopravní obslužnosti - Příspěvek na ztrátu dopravce z provozu veřejné osobní drážní dopravy - ÚZ 27355</t>
  </si>
  <si>
    <t>VÝDAJE KRAJE CELKEM za II.</t>
  </si>
  <si>
    <t>do roku 2023 v kap. 914 21 - Působnosti</t>
  </si>
  <si>
    <t>NA OBDOBÍ LET 2026 - 2029</t>
  </si>
  <si>
    <t>STŘEDNĚDOBÝ VÝHLED ROZPOČTU LIBERECKÉHO KRAJE 2026 - 2029</t>
  </si>
  <si>
    <t>SR 2025</t>
  </si>
  <si>
    <t>SVR 2029</t>
  </si>
  <si>
    <t>Bilance očekávaných příjmů a výdajů kraje v letech 2026 - 2029 vč. salda</t>
  </si>
  <si>
    <t>Sumární přehled schváleného rozpočtu 2025 a Střednědobého výhledu rozpočtu - limity na rok 2026</t>
  </si>
  <si>
    <t>SVR návrh 2026</t>
  </si>
  <si>
    <t>Rozdíl SVR 2026 a SR 2025</t>
  </si>
  <si>
    <t xml:space="preserve"> % změna SVR 2026 na SR 2025</t>
  </si>
  <si>
    <t>PŘEDPOKLÁDANÉ VÝDAJE KRAJE V LETECH 2026 - 2029</t>
  </si>
  <si>
    <t>OČEKÁVANÉ PŘÍJMY A ZDROJE V LETECH 2026 - 2029</t>
  </si>
  <si>
    <t>2) příspěvek státního rozpočtu krajskému úřadu na výkon přenesené působnosti pro rok 2026 je počítán s nárůstem 4%; pro roky 2027 a následující je očekáván průměrný roční růst o</t>
  </si>
  <si>
    <t>3) pro další období jsou objemy fin. prostředků na úrovni návrhu 2026</t>
  </si>
  <si>
    <t>4) jedná se o položku 4116 - ostatní neinvestiční přijaté transfery ze státního rozpočtu; pro účely SVR je na období let 2027-2029 uveden objem očekávané skutečnosti roku 2026</t>
  </si>
  <si>
    <t>a) sdílené daně - podíl na sdílených daních státu BEZ Nepedag. (pozn. 1)</t>
  </si>
  <si>
    <t>b) sdílené daně - podíl na sdílených daních státu POUZE Nepedagogové</t>
  </si>
  <si>
    <t xml:space="preserve">c) správní poplatky </t>
  </si>
  <si>
    <t>d) ostatní příjmy - poplatky ovzduší</t>
  </si>
  <si>
    <t>e) poplatky za odběr podzemních vod</t>
  </si>
  <si>
    <r>
      <t xml:space="preserve">Spolufinancování EU </t>
    </r>
    <r>
      <rPr>
        <b/>
        <sz val="8"/>
        <rFont val="Arial"/>
        <family val="2"/>
        <charset val="238"/>
      </rPr>
      <t>(2027-2029)</t>
    </r>
  </si>
  <si>
    <t xml:space="preserve">Finanční rezerva kraje </t>
  </si>
  <si>
    <r>
      <t xml:space="preserve">6) Financování - </t>
    </r>
    <r>
      <rPr>
        <sz val="8"/>
        <color rgb="FFFF0000"/>
        <rFont val="Arial"/>
        <family val="2"/>
        <charset val="238"/>
      </rPr>
      <t>zapojení fin. zdrojů  kapit. 923 - Spolufinancování EU</t>
    </r>
  </si>
  <si>
    <t xml:space="preserve">          Nepedagogičtí pracovníci</t>
  </si>
  <si>
    <r>
      <t xml:space="preserve">6) Financování - </t>
    </r>
    <r>
      <rPr>
        <sz val="8"/>
        <rFont val="Arial"/>
        <family val="2"/>
        <charset val="238"/>
      </rPr>
      <t>zapojení použitelných finančních zdrojů z kladných úroků</t>
    </r>
    <r>
      <rPr>
        <b/>
        <sz val="8"/>
        <rFont val="Arial"/>
        <family val="2"/>
        <charset val="238"/>
      </rPr>
      <t xml:space="preserve"> 2025</t>
    </r>
  </si>
  <si>
    <t>Stipendijní program TUL- Ambasadoři Trojzemí</t>
  </si>
  <si>
    <t>Podpora ojedinělých projektů zaměřených na řešení naléhavých potřeb v oblasti rozvoje kraje - Ulvr</t>
  </si>
  <si>
    <t>Silnice II/284 Lomnice nad Popelkou, ul. 5.května - příspěvek na kanalizaci</t>
  </si>
  <si>
    <t>Silnice III/2711 Bílý Kostel nad Nisou - příspěvek na kanalizaci</t>
  </si>
  <si>
    <t>Silnice II/290 Vysoké nad Jizerou - příspěvek na kanalizaci</t>
  </si>
  <si>
    <t>Silnice III/28711 Rychnov u Jablonce - příspěvek na kanalizaci</t>
  </si>
  <si>
    <t xml:space="preserve">Kamenický Šenov - příspěvek na výkup pozemků pro cyklostezku </t>
  </si>
  <si>
    <t>Silnice III/2893 - Benešov u Semil - příspěvek na kanalizaci</t>
  </si>
  <si>
    <t>Příkazní smlouvy - Energie LK</t>
  </si>
  <si>
    <t>Příkazní smlouvy - Energie Ralsko</t>
  </si>
  <si>
    <t>FVE - příprava projektů</t>
  </si>
  <si>
    <t>Kultivace okolí sídla Libereckého kraje – III. etapa (levý břeh)</t>
  </si>
  <si>
    <t>MMN a.s.-Modernizace objektů a vybavení-zápůjčka</t>
  </si>
  <si>
    <t>ZZS LK-VZ Tanvald</t>
  </si>
  <si>
    <t>Významné aleje LK - 1. etapa, Sloup - Cvikov - udržitelnost projektu</t>
  </si>
  <si>
    <t>Významné aleje LK - 2. etapa, Albrechtice - Vítkov - udržitelnost projektu</t>
  </si>
  <si>
    <t>Významné aleje LK - 2. etapa, Kamenický Šenov, Slunečná, Malá Skála - udržitelnost projektu</t>
  </si>
  <si>
    <t>Významné aleje LK 3. etapa, Stvolínky, Valteřice, Český Dub - udržitelnost projektu</t>
  </si>
  <si>
    <t>Opatření pro zadržení vody ve vybraných lokalitách na Frýdlantsku - udržitelnost projektu</t>
  </si>
  <si>
    <t>Biokoridor Frýdlantsko - udržitelnost projektu</t>
  </si>
  <si>
    <t>Interpretace MZCHÚ LK - udržitelnost projektu</t>
  </si>
  <si>
    <t>Strategické partnerství Koncepce EVVO - DDM Smetanka Nový Bor, Geopark Ralsko, Lewandulka, Podralský nadační fond ZOD , Společnost pro Jizerskéhory, SEV Český ráj</t>
  </si>
  <si>
    <t>Staré ekologické zátěže papírny Paseky n/J, EMBA</t>
  </si>
  <si>
    <t>jmenovité akce - záštity</t>
  </si>
  <si>
    <t>Osvětový seminář Povídání o půdě, WSG AGRO</t>
  </si>
  <si>
    <t xml:space="preserve">Obec Jesenný - pronájem mobilního čistícího zařízení úpravny vody pro část obce Bohuňovsko </t>
  </si>
  <si>
    <t>Analýza rizik bývalé rukavičkářské závody, Mimoň</t>
  </si>
  <si>
    <t>Záchranné stanice Falco a Jaro Jaroměř</t>
  </si>
  <si>
    <t xml:space="preserve">Individuální zdroje pitné vody v oblasti dotčené těžnou Turow </t>
  </si>
  <si>
    <t>Podpora přípravy a realizace protipovodňových opatření</t>
  </si>
  <si>
    <t xml:space="preserve">Povodí Labe - spolufinancování PD revitalizace Lužické nisy u KÚLK </t>
  </si>
  <si>
    <t>Modernizace areálu Střediska ekologické výchovy Libereckého kraje v Oldřichově v Hájích - spolufinancování projektu</t>
  </si>
  <si>
    <t>Tempo Team Prague s.r.o. -Run Czech- Mattoni Lbc. Nature Run</t>
  </si>
  <si>
    <t>Čs. golfová asociace hendikepovaných z.s.</t>
  </si>
  <si>
    <t>Studenecké míle</t>
  </si>
  <si>
    <t>Asociace sportu pro radost , z.s., Road Classics Ještěd</t>
  </si>
  <si>
    <t>Vzdělávací aktivity pro seniory</t>
  </si>
  <si>
    <t>Systémová podpora vzdělávání žáků v oboru ZŠ speciální</t>
  </si>
  <si>
    <t>Zajištění intervence na ZŠ a SŠ</t>
  </si>
  <si>
    <t>Finanční dary medailistům Her olympiád dětí a mládeže</t>
  </si>
  <si>
    <t>Dotační program Úprava a údržba areálů pro klasické lyžování</t>
  </si>
  <si>
    <t>Dotační program Úprava a údržba singltreků a bike parků</t>
  </si>
  <si>
    <t>Dotační program Rozvoj sportovní infrastuktury - nestátní neziskové organizace</t>
  </si>
  <si>
    <t>Dotační program Rozvoj sportovní infrastuktury - obce</t>
  </si>
  <si>
    <t>Národní sportovní centrum Harrachov</t>
  </si>
  <si>
    <t>Aktivní škola</t>
  </si>
  <si>
    <t>Evropský zimní olympijský festival mládeže 2029 (EYOWF 2029)</t>
  </si>
  <si>
    <t>Dotační program Podpora činnosti sportovních center mládeže a akademií.</t>
  </si>
  <si>
    <t>Podpora pohybových aktivit ve školách a školských zařízeních</t>
  </si>
  <si>
    <t>Anketa Sportovec Libereckého kraje</t>
  </si>
  <si>
    <t>Veletrh vzdělávání a pracov. příležitostí - doprava ZŠ</t>
  </si>
  <si>
    <t xml:space="preserve">Okr. hospodář. komora Semily -Burza středních škol </t>
  </si>
  <si>
    <t>Centrum talentované mládeže - podpora zapojení žáků SŠ nezřizovaných LK</t>
  </si>
  <si>
    <t>DDM Libertin, Č. Lípa, p.o. - Okr.a kraj.kola soutěží v  LK</t>
  </si>
  <si>
    <t>SVČ Semily,p.o. - Okresní a krajská kola soutěží v LK</t>
  </si>
  <si>
    <t>Nadač.fond Severočeských olympioniků- Setkání olympioniků</t>
  </si>
  <si>
    <t>Záštity 2026</t>
  </si>
  <si>
    <t>Budoucnost pro LK - Particip.rozpočet</t>
  </si>
  <si>
    <t xml:space="preserve">Kofinancování projektů místních akčních skupin </t>
  </si>
  <si>
    <t>Město Tanvald - plánovaná rekonstrukce budovy speciální školy</t>
  </si>
  <si>
    <t xml:space="preserve">Individuální podpora neziskových akcí v oblasti školství </t>
  </si>
  <si>
    <t>Dětské domovy - transformace</t>
  </si>
  <si>
    <t>Gymnázium F. X. Šaldy, Liberec, p.o. - Vnitřní vybavení nového objektu</t>
  </si>
  <si>
    <t>Střední průmyslová škola a Vyšší odborná škola, Liberec, p.o. - Vznik učeben pro Technické lyceum</t>
  </si>
  <si>
    <t>Střední průmyslová škola a Vyšší odborná škola, Liberec, p.o. - Rekonstrukce stará budova Tyršova, Liberec</t>
  </si>
  <si>
    <t>Střední škola strojní, stavební a dopravní, Liberec, p.o. - Rekonstrukce budovy Řepná ulice</t>
  </si>
  <si>
    <t>Střední škola strojní, stavební a dopravní, Liberec, p.o. - Oprava sociálního zařízení - objekt Letná ulice</t>
  </si>
  <si>
    <t>Střední škola řemesel a služeb, Jablonec n/N, p.o. - Oprava sociálního zařízení - objekt  Smetanova ulice</t>
  </si>
  <si>
    <t>Střední průmyslová škola a Vyšší odborná škola, Liberec, p.o. -  Oprava střechy nad dílnami</t>
  </si>
  <si>
    <t>ŠH - Střední zdravotnická škola,Turnov, p.o. - Rekonstrukce hřiště</t>
  </si>
  <si>
    <t>ŠH - Střední průmyslová škola technická, Jablonec n/N, p.o. - Rekonstrukce hřiště</t>
  </si>
  <si>
    <t>ŠH - Střední škola řemesel a služeb, Jablonec n/N, p.o. - Rekonstrukce hřiště</t>
  </si>
  <si>
    <t>ŠH - Integrovaná střední škola, Vysoké nad Jizerou, p.o. - Zpracování projektu na rekonstrukci hřiště</t>
  </si>
  <si>
    <t>ŠH - Vyšší odborná škola sklářská a Střední škola, Nový Bor, p.o. - Revitalizace sportovišť v areálu školy</t>
  </si>
  <si>
    <t>ŠH - Gymnázium Ivana Olbrachta, Semily, p.o. - Modernizace hřiště</t>
  </si>
  <si>
    <t>Obchodní akademie a Jazyková škola s pr.st.jaz. zkoušky, Liberec, p.o. - Rekonstrukce kotelen - objekt školy a tělocvičny</t>
  </si>
  <si>
    <t>Střední průmyslová škola, Česká Lípa, p.o. - Rekonstrukce objektu domova mládeže - stavební úpravy</t>
  </si>
  <si>
    <t>Střední průmyslová škola, Česká Lípa, p.o. - Rekonstrukce kotelny</t>
  </si>
  <si>
    <t>Gymnázium, Frýdlant, p.o. - Rekonstrukce objektu školy</t>
  </si>
  <si>
    <t xml:space="preserve">Realizace postupových kol oborových soutěží pro žáky škol na území Libereckého kraje </t>
  </si>
  <si>
    <t>Mzdy vč. zák. pojištění nepedagogických pracovníků, …</t>
  </si>
  <si>
    <t>dopravní obslužnost drážní - protarifovací ztráta</t>
  </si>
  <si>
    <t xml:space="preserve">odbavovací zařízení MHD Liberec - Statutární město Liberec </t>
  </si>
  <si>
    <t xml:space="preserve">NORTH BIKE CLUB- Dětský MTB cup   </t>
  </si>
  <si>
    <t xml:space="preserve">Sport Č.Lípa,p.o-CITY CROSS RUN+WALK  </t>
  </si>
  <si>
    <t xml:space="preserve">Nadač.fond Severoč.olympioniků-Setkání olympioniků </t>
  </si>
  <si>
    <t xml:space="preserve">Klasický areál, Harrachov- Reko skok.můstku HS 162 </t>
  </si>
  <si>
    <t xml:space="preserve">Program rozvoje sportovní infrastruktury     </t>
  </si>
  <si>
    <t xml:space="preserve">Statutární město Liberec-Rekonstrukce bazénu Lbc      </t>
  </si>
  <si>
    <t>Naplňování dlouhodobého záměru vzdělávání a rozvoje vzdělávací soustavy Libereckého kraje 2024-2028 - spolufinancování LK</t>
  </si>
  <si>
    <t>Naplňování dlouhodobého záměru vzdělávání a rozvoje vzdělávací soustavy Libereckého kraje 2024-2028 - předfinancování LK</t>
  </si>
  <si>
    <t>OPZ+-Strategický plán transformace dětských domovů - předfinancování LK</t>
  </si>
  <si>
    <t>OPZ+-Strategický plán transformace dětských domovů - spolufinancování LK</t>
  </si>
  <si>
    <t>Podpora homesharingu</t>
  </si>
  <si>
    <r>
      <t xml:space="preserve">Činnost organizací sdružujících seniory </t>
    </r>
    <r>
      <rPr>
        <sz val="8"/>
        <color rgb="FFFF0000"/>
        <rFont val="Arial"/>
        <family val="2"/>
        <charset val="238"/>
      </rPr>
      <t>nový název Seniorská politika</t>
    </r>
  </si>
  <si>
    <t>Denní a pobytové sociální služby, p. o. - rekonstrukce objektu denního stacionáře Hradecká ul.</t>
  </si>
  <si>
    <t>Dostavba areálu-Domov a centrum aktivity,Hodkovice</t>
  </si>
  <si>
    <t>Denní a pobytové sociální služby ČL - zajištění náhradních prostor po dobu rekonstrukce stacionáře</t>
  </si>
  <si>
    <t>Jedličkův ústav, budova F - výměna protipožárních dveří DOZP</t>
  </si>
  <si>
    <t>OSTARA - realizace renovace půdních prostor</t>
  </si>
  <si>
    <t xml:space="preserve">SSP TEREZA - zajištění dočasného ubytování v rámci transformace zařízení </t>
  </si>
  <si>
    <t>Materiálně - technická obnova majetku PO resortu sociálních věcí - rezervy</t>
  </si>
  <si>
    <t>DTM rozvoj</t>
  </si>
  <si>
    <t>Den regionálních potravin Libereckého kraje</t>
  </si>
  <si>
    <t>ZZS LK-simulační centrum TUL</t>
  </si>
  <si>
    <t>Centrála cestovního ruchu LK</t>
  </si>
  <si>
    <t>Propagace cestovního ruchu</t>
  </si>
  <si>
    <t>Monitoring návštěvnosti a sběr dat</t>
  </si>
  <si>
    <t>Strategie rozvoje KKO - akční plán</t>
  </si>
  <si>
    <t>Mezinárodní festival Bohemia cantat</t>
  </si>
  <si>
    <t>Modrý kocour-Divadelní festival Modrý kocour</t>
  </si>
  <si>
    <t xml:space="preserve">Staročeské řemeslnické trhy </t>
  </si>
  <si>
    <t>Mezinárodní festival Jazz pod Kozákovem</t>
  </si>
  <si>
    <t>Lustrfest</t>
  </si>
  <si>
    <t>Festival Banát</t>
  </si>
  <si>
    <t>KNL-Modernizace I. Etapa (dofinancování)</t>
  </si>
  <si>
    <t>úvěry v resortu zdravotnictví</t>
  </si>
  <si>
    <t>přesun do kap. 920 07</t>
  </si>
  <si>
    <t xml:space="preserve">Nákup Kolekce IGS     </t>
  </si>
  <si>
    <t>odbor školství, mládeže a TV</t>
  </si>
  <si>
    <t xml:space="preserve">Účelové NEINV dotace školství </t>
  </si>
  <si>
    <t>Účelové neivnestiční dotace školství</t>
  </si>
  <si>
    <t>Účelové neinv. dotace školství</t>
  </si>
  <si>
    <r>
      <t xml:space="preserve">1) očekávané daňové příjmy kraje na rok 2026 </t>
    </r>
    <r>
      <rPr>
        <b/>
        <sz val="8"/>
        <rFont val="Arial"/>
        <family val="2"/>
        <charset val="238"/>
      </rPr>
      <t>jsou nastaveny dle "nového" RUD pro financování nepedagogických pracovníků, a jeho účinnosti od 1. 1. 2026</t>
    </r>
    <r>
      <rPr>
        <sz val="8"/>
        <rFont val="Arial"/>
        <family val="2"/>
        <charset val="238"/>
      </rPr>
      <t>. Rok 2027 je nastaven dle predikce MF ČR a 2028+ očekáván průměrný roční růst o</t>
    </r>
  </si>
  <si>
    <t>Ostatní jmenovité akce</t>
  </si>
  <si>
    <t xml:space="preserve">Ostatní výdaje resortu </t>
  </si>
  <si>
    <t xml:space="preserve">Příprava žadatelů o NRP </t>
  </si>
  <si>
    <t>Ještěd - dominanta LK, zhojení vad</t>
  </si>
  <si>
    <t>Modernizace areálu Střediska ekologické výchovy Libereckého kraje v Oldřichově v Hájích - návratná finanční výpomoc</t>
  </si>
  <si>
    <t>Domov a Centrum den.služeb JBC - přístavba budovy</t>
  </si>
  <si>
    <t>Dětský domov Jbc Pasecká - změna zdroje vytápění - předfinancování LK</t>
  </si>
  <si>
    <t>Dětský domov Jbc Pasecká - změna zdroje vytápění - spolufinancování LK</t>
  </si>
  <si>
    <t>Zelená cyklomagistrála Ploučnice v úseku Noviny pod Ralskem - Srní Potok -  předfinancování LK</t>
  </si>
  <si>
    <t>Zelená cyklomagistrála Ploučnice v úseku Noviny pod Ralskem - Srní Potok - spolufinancování LK</t>
  </si>
  <si>
    <t>CZ/PL - Bezpečně a plynule přes hranice - předfinancování LK</t>
  </si>
  <si>
    <t>CZ/PL - Bezpečně a plynule přes hranice - spolufinancování LK</t>
  </si>
  <si>
    <t>IROP 2 - Silnice II/293 Valteřice - Horní Police - spolufinancování LK</t>
  </si>
  <si>
    <t>IROP 2 - Silnice II/293 Valteřice - Horní Police - předfinancování LK</t>
  </si>
  <si>
    <t>IROP 2 - Česká Lípa - humanizace průtahu - spolufinancování LK</t>
  </si>
  <si>
    <t>IROP 2 - Česká Lípa - humanizace průtahu - předfinancování LK</t>
  </si>
  <si>
    <t>Cyklostezka Greenway Jizera úsek Turnov - Svijany A - spolufinancování LK</t>
  </si>
  <si>
    <t>IROP 2 - Silnice II/292 Benešov u Semil křižovatka - předfinancování LK</t>
  </si>
  <si>
    <t>IROP 2 - Silnice II/292 Benešov u Semil křižovatka - spolufinancování LK</t>
  </si>
  <si>
    <t>IROP 2 - Silnice II/286 Vítkovice, reko silnice 1. etapa - předfinancování LK</t>
  </si>
  <si>
    <t>IROP 2 - Silnice II/286 Vítkovice, reko silnice 1. etapa - spolufinancování LK</t>
  </si>
  <si>
    <t>IROP 2 - Silnice II/294 Rokytnice nad Jizerou - spolufinancování LK</t>
  </si>
  <si>
    <t>Pořízení bytu pro Dětský domov v České Lípě - předfinancování LK</t>
  </si>
  <si>
    <t>Pořízení bytu pro Dětský domov v České Lípě - spolufinancování LK</t>
  </si>
  <si>
    <t xml:space="preserve">Pořízení domu pro Dět.domov v Jablonném v Podj. - spolufinancování LK </t>
  </si>
  <si>
    <t xml:space="preserve">OPZ+-Podpora školního stravování v LK - spolufinancování LK    </t>
  </si>
  <si>
    <t xml:space="preserve">OPZ+-Podpora školního stravování v LK - předfinancování LK    </t>
  </si>
  <si>
    <t xml:space="preserve">Transformace infrastruktury dětských domovů - spolufinancování LK </t>
  </si>
  <si>
    <t>Transformace infrastruktury dětských domovů - předfinancování LK</t>
  </si>
  <si>
    <t xml:space="preserve">Pořízení domu pro Dět.domov v Jablonném v Podj. - předfinancování LK </t>
  </si>
  <si>
    <t xml:space="preserve">Přeshraniční výměna informací o hrozbách PL-CZ - předfinancování LK </t>
  </si>
  <si>
    <t>Podpora sociálního začleňování v Libereckém kraji - spolufinancování LK</t>
  </si>
  <si>
    <t>Podpora a rozvoj sociálních služeb v Libereckém kraji - spolufinancování LK</t>
  </si>
  <si>
    <t>Podpora procesů v rámci reformy péče o duševní zdraví v Libereckém kraji - spolufinancování LK</t>
  </si>
  <si>
    <t>Podpora a rozvoj center duševního zdraví v Libereckém kraji - spolufinancování LK</t>
  </si>
  <si>
    <t>Rozvoj reformy péče o duševní zdraví v Libereckém kraji - spolufinancování LK</t>
  </si>
  <si>
    <t>Zážitky v krajině podstávkových domů - spolufinancování LK</t>
  </si>
  <si>
    <t>NPPPCR 2025+podprogram Oživení CR podporou infrastruktury -  spolufinancování LK</t>
  </si>
  <si>
    <t>FVE - SPŠT Jablonec n. N. Belgická 4852 - předfinancování LK</t>
  </si>
  <si>
    <t>Gymnázium F.X.Šaldy - výstavba pavilonu učeben - spolufinancování LK</t>
  </si>
  <si>
    <t>Gymnázium F.X.Šaldy - výstavba pavilonu učeben - předfinancování LK</t>
  </si>
  <si>
    <t xml:space="preserve">SEN SPŠSEaVOŠ Liberec budova Tyršova ul. - spolufinancování LK   </t>
  </si>
  <si>
    <t xml:space="preserve">SEN SPŠSEaVOŠ Liberec budova Tyršova ul. - předfinancování LK  </t>
  </si>
  <si>
    <t xml:space="preserve">ZZS LK - výjezdová základna a záložní operační středisko Jbc - spolufinancování LK </t>
  </si>
  <si>
    <t xml:space="preserve">ZZS LK - výjezdová základna a záložní operační středisko Jbc - předfinancování LK </t>
  </si>
  <si>
    <t>Jeden svět</t>
  </si>
  <si>
    <t>významné akce resortu sociálních věcí</t>
  </si>
  <si>
    <t>ř í j e n   2 0 2 5</t>
  </si>
  <si>
    <t>Udržitelnost projektů spolufinancovaných z prostředků EU</t>
  </si>
  <si>
    <t>Aktualizace akčního plánu na změnu klimatu</t>
  </si>
  <si>
    <t>Metodická pomoc školám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</si>
</sst>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K_č_-;\-* #,##0.00\ _K_č_-;_-* \-??\ _K_č_-;_-@_-"/>
    <numFmt numFmtId="165" formatCode="#,##0.00_ ;[Red]\-#,##0.00\ "/>
    <numFmt numFmtId="166" formatCode="#,##0.000"/>
    <numFmt numFmtId="167" formatCode="#,##0.00000_ ;[Red]\-#,##0.00000\ "/>
    <numFmt numFmtId="168" formatCode="#,##0.00000"/>
    <numFmt numFmtId="169" formatCode="0.0%"/>
    <numFmt numFmtId="170" formatCode="0.000"/>
    <numFmt numFmtId="171" formatCode="0.0000"/>
  </numFmts>
  <fonts count="99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i/>
      <sz val="8"/>
      <name val="Arial"/>
      <family val="2"/>
      <charset val="238"/>
    </font>
    <font>
      <sz val="8"/>
      <color indexed="12"/>
      <name val="Arial CE"/>
      <family val="2"/>
      <charset val="238"/>
    </font>
    <font>
      <sz val="8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sz val="8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Times New Roman"/>
      <family val="1"/>
      <charset val="238"/>
    </font>
    <font>
      <b/>
      <sz val="36"/>
      <name val="Arial"/>
      <family val="2"/>
      <charset val="238"/>
    </font>
    <font>
      <b/>
      <sz val="20"/>
      <name val="Times New Roman"/>
      <family val="1"/>
      <charset val="238"/>
    </font>
    <font>
      <b/>
      <sz val="22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  <charset val="238"/>
    </font>
    <font>
      <b/>
      <sz val="8"/>
      <color indexed="14"/>
      <name val="Arial"/>
      <family val="2"/>
      <charset val="238"/>
    </font>
    <font>
      <b/>
      <sz val="8"/>
      <color indexed="10"/>
      <name val="Arial"/>
      <family val="2"/>
    </font>
    <font>
      <sz val="8"/>
      <color indexed="14"/>
      <name val="Arial"/>
      <family val="2"/>
      <charset val="238"/>
    </font>
    <font>
      <sz val="8"/>
      <name val="Arial"/>
      <family val="2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1"/>
      <name val="Times New Roman"/>
      <family val="1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0000FF"/>
      <name val="Arial"/>
      <family val="2"/>
      <charset val="238"/>
    </font>
    <font>
      <b/>
      <sz val="8"/>
      <color rgb="FF0000FF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7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 tint="0.34998626667073579"/>
      <name val="Arial"/>
      <family val="2"/>
      <charset val="238"/>
    </font>
    <font>
      <sz val="10"/>
      <color theme="1" tint="0.34998626667073579"/>
      <name val="Arial"/>
      <family val="2"/>
      <charset val="238"/>
    </font>
    <font>
      <b/>
      <sz val="8"/>
      <color rgb="FFFF0000"/>
      <name val="Arial CE"/>
      <charset val="238"/>
    </font>
    <font>
      <sz val="8"/>
      <color rgb="FF9900FF"/>
      <name val="Arial"/>
      <family val="2"/>
      <charset val="238"/>
    </font>
    <font>
      <b/>
      <sz val="8"/>
      <color rgb="FF9900FF"/>
      <name val="Arial"/>
      <family val="2"/>
      <charset val="238"/>
    </font>
    <font>
      <sz val="8"/>
      <color rgb="FF00B050"/>
      <name val="Arial"/>
      <family val="2"/>
      <charset val="238"/>
    </font>
    <font>
      <sz val="8"/>
      <color theme="3"/>
      <name val="Arial"/>
      <family val="2"/>
      <charset val="238"/>
    </font>
    <font>
      <sz val="10"/>
      <color rgb="FF363636"/>
      <name val="Segoe UI Light"/>
      <family val="2"/>
      <charset val="238"/>
    </font>
    <font>
      <sz val="10"/>
      <color rgb="FFFF6600"/>
      <name val="Arial"/>
      <family val="2"/>
      <charset val="238"/>
    </font>
    <font>
      <sz val="8"/>
      <color rgb="FF0000CC"/>
      <name val="Arial"/>
      <family val="2"/>
      <charset val="238"/>
    </font>
    <font>
      <b/>
      <sz val="10"/>
      <color rgb="FF0000CC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9"/>
      <color rgb="FF0000CC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8"/>
      <color rgb="FF006600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8"/>
      <color rgb="FF00B050"/>
      <name val="Arial"/>
      <family val="2"/>
      <charset val="238"/>
    </font>
    <font>
      <sz val="11"/>
      <color rgb="FF000000"/>
      <name val="Aptos Narrow"/>
      <family val="2"/>
    </font>
    <font>
      <sz val="8"/>
      <color rgb="FF006600"/>
      <name val="Arial"/>
      <family val="2"/>
      <charset val="238"/>
    </font>
  </fonts>
  <fills count="7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0"/>
        <bgColor indexed="51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31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26"/>
      </patternFill>
    </fill>
    <fill>
      <patternFill patternType="solid">
        <fgColor rgb="FFFF66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FF"/>
        <bgColor indexed="26"/>
      </patternFill>
    </fill>
    <fill>
      <patternFill patternType="solid">
        <fgColor rgb="FFCCFFCC"/>
        <bgColor indexed="27"/>
      </patternFill>
    </fill>
    <fill>
      <patternFill patternType="solid">
        <fgColor rgb="FFCCFFCC"/>
        <bgColor indexed="5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9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/>
      <top style="thin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</borders>
  <cellStyleXfs count="138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0" borderId="1" applyNumberFormat="0" applyFill="0" applyAlignment="0" applyProtection="0"/>
    <xf numFmtId="164" fontId="42" fillId="0" borderId="0" applyFill="0" applyBorder="0" applyAlignment="0" applyProtection="0"/>
    <xf numFmtId="164" fontId="42" fillId="0" borderId="0" applyFill="0" applyBorder="0" applyAlignment="0" applyProtection="0"/>
    <xf numFmtId="0" fontId="11" fillId="3" borderId="0" applyNumberFormat="0" applyBorder="0" applyAlignment="0" applyProtection="0"/>
    <xf numFmtId="0" fontId="12" fillId="16" borderId="2" applyNumberFormat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6" fillId="17" borderId="0" applyNumberFormat="0" applyBorder="0" applyAlignment="0" applyProtection="0"/>
    <xf numFmtId="0" fontId="42" fillId="0" borderId="0"/>
    <xf numFmtId="0" fontId="7" fillId="0" borderId="0"/>
    <xf numFmtId="0" fontId="42" fillId="0" borderId="0"/>
    <xf numFmtId="0" fontId="42" fillId="0" borderId="0"/>
    <xf numFmtId="0" fontId="42" fillId="0" borderId="0"/>
    <xf numFmtId="0" fontId="7" fillId="0" borderId="0"/>
    <xf numFmtId="0" fontId="17" fillId="0" borderId="0"/>
    <xf numFmtId="0" fontId="42" fillId="18" borderId="6" applyNumberFormat="0" applyAlignment="0" applyProtection="0"/>
    <xf numFmtId="0" fontId="19" fillId="0" borderId="7" applyNumberFormat="0" applyFill="0" applyAlignment="0" applyProtection="0"/>
    <xf numFmtId="0" fontId="20" fillId="4" borderId="0" applyNumberFormat="0" applyBorder="0" applyAlignment="0" applyProtection="0"/>
    <xf numFmtId="0" fontId="21" fillId="0" borderId="0" applyNumberFormat="0" applyFill="0" applyBorder="0" applyAlignment="0" applyProtection="0"/>
    <xf numFmtId="0" fontId="22" fillId="7" borderId="8" applyNumberFormat="0" applyAlignment="0" applyProtection="0"/>
    <xf numFmtId="0" fontId="24" fillId="19" borderId="8" applyNumberFormat="0" applyAlignment="0" applyProtection="0"/>
    <xf numFmtId="0" fontId="25" fillId="19" borderId="9" applyNumberFormat="0" applyAlignment="0" applyProtection="0"/>
    <xf numFmtId="0" fontId="23" fillId="0" borderId="0" applyNumberFormat="0" applyFill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3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4" fontId="7" fillId="0" borderId="0" applyFill="0" applyBorder="0" applyAlignment="0" applyProtection="0"/>
    <xf numFmtId="0" fontId="7" fillId="0" borderId="0"/>
    <xf numFmtId="0" fontId="7" fillId="0" borderId="0"/>
    <xf numFmtId="164" fontId="7" fillId="0" borderId="0" applyFill="0" applyBorder="0" applyAlignment="0" applyProtection="0"/>
    <xf numFmtId="0" fontId="7" fillId="18" borderId="6" applyNumberFormat="0" applyAlignment="0" applyProtection="0"/>
    <xf numFmtId="0" fontId="7" fillId="0" borderId="0"/>
    <xf numFmtId="0" fontId="7" fillId="0" borderId="0"/>
    <xf numFmtId="0" fontId="6" fillId="0" borderId="0"/>
    <xf numFmtId="0" fontId="7" fillId="0" borderId="0">
      <alignment wrapText="1"/>
    </xf>
    <xf numFmtId="0" fontId="7" fillId="0" borderId="0">
      <alignment wrapText="1"/>
    </xf>
    <xf numFmtId="0" fontId="7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76" fillId="0" borderId="0" applyNumberFormat="0" applyFill="0" applyBorder="0" applyAlignment="0" applyProtection="0"/>
    <xf numFmtId="0" fontId="77" fillId="0" borderId="161" applyNumberFormat="0" applyFill="0" applyAlignment="0" applyProtection="0"/>
    <xf numFmtId="0" fontId="78" fillId="0" borderId="162" applyNumberFormat="0" applyFill="0" applyAlignment="0" applyProtection="0"/>
    <xf numFmtId="0" fontId="79" fillId="0" borderId="163" applyNumberFormat="0" applyFill="0" applyAlignment="0" applyProtection="0"/>
    <xf numFmtId="0" fontId="79" fillId="0" borderId="0" applyNumberFormat="0" applyFill="0" applyBorder="0" applyAlignment="0" applyProtection="0"/>
    <xf numFmtId="0" fontId="80" fillId="44" borderId="0" applyNumberFormat="0" applyBorder="0" applyAlignment="0" applyProtection="0"/>
    <xf numFmtId="0" fontId="81" fillId="45" borderId="0" applyNumberFormat="0" applyBorder="0" applyAlignment="0" applyProtection="0"/>
    <xf numFmtId="0" fontId="82" fillId="46" borderId="0" applyNumberFormat="0" applyBorder="0" applyAlignment="0" applyProtection="0"/>
    <xf numFmtId="0" fontId="83" fillId="47" borderId="164" applyNumberFormat="0" applyAlignment="0" applyProtection="0"/>
    <xf numFmtId="0" fontId="84" fillId="48" borderId="165" applyNumberFormat="0" applyAlignment="0" applyProtection="0"/>
    <xf numFmtId="0" fontId="85" fillId="48" borderId="164" applyNumberFormat="0" applyAlignment="0" applyProtection="0"/>
    <xf numFmtId="0" fontId="86" fillId="0" borderId="166" applyNumberFormat="0" applyFill="0" applyAlignment="0" applyProtection="0"/>
    <xf numFmtId="0" fontId="87" fillId="49" borderId="167" applyNumberFormat="0" applyAlignment="0" applyProtection="0"/>
    <xf numFmtId="0" fontId="88" fillId="0" borderId="0" applyNumberFormat="0" applyFill="0" applyBorder="0" applyAlignment="0" applyProtection="0"/>
    <xf numFmtId="0" fontId="4" fillId="50" borderId="168" applyNumberFormat="0" applyFont="0" applyAlignment="0" applyProtection="0"/>
    <xf numFmtId="0" fontId="89" fillId="0" borderId="0" applyNumberFormat="0" applyFill="0" applyBorder="0" applyAlignment="0" applyProtection="0"/>
    <xf numFmtId="0" fontId="90" fillId="0" borderId="169" applyNumberFormat="0" applyFill="0" applyAlignment="0" applyProtection="0"/>
    <xf numFmtId="0" fontId="91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3" borderId="0" applyNumberFormat="0" applyBorder="0" applyAlignment="0" applyProtection="0"/>
    <xf numFmtId="0" fontId="4" fillId="54" borderId="0" applyNumberFormat="0" applyBorder="0" applyAlignment="0" applyProtection="0"/>
    <xf numFmtId="0" fontId="91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7" borderId="0" applyNumberFormat="0" applyBorder="0" applyAlignment="0" applyProtection="0"/>
    <xf numFmtId="0" fontId="4" fillId="58" borderId="0" applyNumberFormat="0" applyBorder="0" applyAlignment="0" applyProtection="0"/>
    <xf numFmtId="0" fontId="91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1" borderId="0" applyNumberFormat="0" applyBorder="0" applyAlignment="0" applyProtection="0"/>
    <xf numFmtId="0" fontId="4" fillId="62" borderId="0" applyNumberFormat="0" applyBorder="0" applyAlignment="0" applyProtection="0"/>
    <xf numFmtId="0" fontId="91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65" borderId="0" applyNumberFormat="0" applyBorder="0" applyAlignment="0" applyProtection="0"/>
    <xf numFmtId="0" fontId="4" fillId="66" borderId="0" applyNumberFormat="0" applyBorder="0" applyAlignment="0" applyProtection="0"/>
    <xf numFmtId="0" fontId="91" fillId="67" borderId="0" applyNumberFormat="0" applyBorder="0" applyAlignment="0" applyProtection="0"/>
    <xf numFmtId="0" fontId="4" fillId="68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91" fillId="71" borderId="0" applyNumberFormat="0" applyBorder="0" applyAlignment="0" applyProtection="0"/>
    <xf numFmtId="0" fontId="4" fillId="72" borderId="0" applyNumberFormat="0" applyBorder="0" applyAlignment="0" applyProtection="0"/>
    <xf numFmtId="0" fontId="4" fillId="73" borderId="0" applyNumberFormat="0" applyBorder="0" applyAlignment="0" applyProtection="0"/>
    <xf numFmtId="0" fontId="4" fillId="74" borderId="0" applyNumberFormat="0" applyBorder="0" applyAlignment="0" applyProtection="0"/>
    <xf numFmtId="0" fontId="4" fillId="0" borderId="0"/>
    <xf numFmtId="0" fontId="94" fillId="0" borderId="0"/>
    <xf numFmtId="0" fontId="95" fillId="0" borderId="0"/>
    <xf numFmtId="0" fontId="97" fillId="0" borderId="0"/>
    <xf numFmtId="0" fontId="3" fillId="0" borderId="0"/>
    <xf numFmtId="0" fontId="2" fillId="0" borderId="0"/>
    <xf numFmtId="0" fontId="2" fillId="50" borderId="168" applyNumberFormat="0" applyFont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60" borderId="0" applyNumberFormat="0" applyBorder="0" applyAlignment="0" applyProtection="0"/>
    <xf numFmtId="0" fontId="2" fillId="61" borderId="0" applyNumberFormat="0" applyBorder="0" applyAlignment="0" applyProtection="0"/>
    <xf numFmtId="0" fontId="2" fillId="62" borderId="0" applyNumberFormat="0" applyBorder="0" applyAlignment="0" applyProtection="0"/>
    <xf numFmtId="0" fontId="2" fillId="64" borderId="0" applyNumberFormat="0" applyBorder="0" applyAlignment="0" applyProtection="0"/>
    <xf numFmtId="0" fontId="2" fillId="65" borderId="0" applyNumberFormat="0" applyBorder="0" applyAlignment="0" applyProtection="0"/>
    <xf numFmtId="0" fontId="2" fillId="66" borderId="0" applyNumberFormat="0" applyBorder="0" applyAlignment="0" applyProtection="0"/>
    <xf numFmtId="0" fontId="2" fillId="68" borderId="0" applyNumberFormat="0" applyBorder="0" applyAlignment="0" applyProtection="0"/>
    <xf numFmtId="0" fontId="2" fillId="69" borderId="0" applyNumberFormat="0" applyBorder="0" applyAlignment="0" applyProtection="0"/>
    <xf numFmtId="0" fontId="2" fillId="70" borderId="0" applyNumberFormat="0" applyBorder="0" applyAlignment="0" applyProtection="0"/>
    <xf numFmtId="0" fontId="2" fillId="72" borderId="0" applyNumberFormat="0" applyBorder="0" applyAlignment="0" applyProtection="0"/>
    <xf numFmtId="0" fontId="2" fillId="73" borderId="0" applyNumberFormat="0" applyBorder="0" applyAlignment="0" applyProtection="0"/>
    <xf numFmtId="0" fontId="2" fillId="74" borderId="0" applyNumberFormat="0" applyBorder="0" applyAlignment="0" applyProtection="0"/>
    <xf numFmtId="0" fontId="7" fillId="0" borderId="0"/>
    <xf numFmtId="0" fontId="1" fillId="0" borderId="0"/>
  </cellStyleXfs>
  <cellXfs count="873">
    <xf numFmtId="0" fontId="0" fillId="0" borderId="0" xfId="0"/>
    <xf numFmtId="49" fontId="0" fillId="0" borderId="0" xfId="0" applyNumberFormat="1"/>
    <xf numFmtId="0" fontId="26" fillId="0" borderId="0" xfId="0" applyFont="1" applyAlignment="1">
      <alignment horizontal="center"/>
    </xf>
    <xf numFmtId="0" fontId="28" fillId="0" borderId="0" xfId="0" applyFont="1"/>
    <xf numFmtId="0" fontId="27" fillId="0" borderId="0" xfId="0" applyFont="1" applyAlignment="1">
      <alignment horizontal="center"/>
    </xf>
    <xf numFmtId="0" fontId="29" fillId="0" borderId="0" xfId="33" applyFont="1" applyAlignment="1">
      <alignment horizontal="right" vertical="center" wrapText="1"/>
    </xf>
    <xf numFmtId="49" fontId="29" fillId="0" borderId="10" xfId="0" applyNumberFormat="1" applyFont="1" applyBorder="1" applyAlignment="1">
      <alignment vertical="center"/>
    </xf>
    <xf numFmtId="49" fontId="29" fillId="0" borderId="11" xfId="0" applyNumberFormat="1" applyFont="1" applyBorder="1" applyAlignment="1">
      <alignment vertical="center"/>
    </xf>
    <xf numFmtId="0" fontId="26" fillId="0" borderId="12" xfId="0" applyFont="1" applyBorder="1" applyAlignment="1">
      <alignment horizontal="center" vertical="center"/>
    </xf>
    <xf numFmtId="49" fontId="29" fillId="0" borderId="14" xfId="0" applyNumberFormat="1" applyFont="1" applyBorder="1" applyAlignment="1">
      <alignment vertical="center"/>
    </xf>
    <xf numFmtId="0" fontId="26" fillId="0" borderId="15" xfId="0" applyFont="1" applyBorder="1" applyAlignment="1">
      <alignment horizontal="center" vertical="center"/>
    </xf>
    <xf numFmtId="4" fontId="29" fillId="0" borderId="16" xfId="0" applyNumberFormat="1" applyFont="1" applyBorder="1" applyAlignment="1">
      <alignment vertical="center"/>
    </xf>
    <xf numFmtId="49" fontId="29" fillId="0" borderId="17" xfId="0" applyNumberFormat="1" applyFont="1" applyBorder="1" applyAlignment="1">
      <alignment vertical="center"/>
    </xf>
    <xf numFmtId="0" fontId="26" fillId="0" borderId="18" xfId="0" applyFont="1" applyBorder="1" applyAlignment="1">
      <alignment horizontal="center" vertical="center"/>
    </xf>
    <xf numFmtId="4" fontId="29" fillId="0" borderId="19" xfId="0" applyNumberFormat="1" applyFont="1" applyBorder="1" applyAlignment="1">
      <alignment vertical="center"/>
    </xf>
    <xf numFmtId="49" fontId="29" fillId="24" borderId="10" xfId="0" applyNumberFormat="1" applyFont="1" applyFill="1" applyBorder="1" applyAlignment="1">
      <alignment vertical="center"/>
    </xf>
    <xf numFmtId="0" fontId="26" fillId="0" borderId="0" xfId="0" applyFont="1"/>
    <xf numFmtId="0" fontId="26" fillId="0" borderId="0" xfId="0" applyFont="1" applyAlignment="1">
      <alignment vertical="center" wrapText="1"/>
    </xf>
    <xf numFmtId="0" fontId="29" fillId="4" borderId="20" xfId="0" applyFont="1" applyFill="1" applyBorder="1" applyAlignment="1">
      <alignment vertical="center"/>
    </xf>
    <xf numFmtId="0" fontId="29" fillId="4" borderId="20" xfId="0" applyFont="1" applyFill="1" applyBorder="1" applyAlignment="1">
      <alignment horizontal="center" vertical="center"/>
    </xf>
    <xf numFmtId="0" fontId="29" fillId="0" borderId="21" xfId="0" applyFont="1" applyBorder="1" applyAlignment="1">
      <alignment horizontal="center" vertical="center"/>
    </xf>
    <xf numFmtId="4" fontId="30" fillId="0" borderId="16" xfId="0" applyNumberFormat="1" applyFont="1" applyBorder="1" applyAlignment="1">
      <alignment vertical="center"/>
    </xf>
    <xf numFmtId="0" fontId="29" fillId="0" borderId="20" xfId="0" applyFont="1" applyBorder="1" applyAlignment="1">
      <alignment horizontal="center" vertical="center"/>
    </xf>
    <xf numFmtId="4" fontId="29" fillId="4" borderId="16" xfId="0" applyNumberFormat="1" applyFont="1" applyFill="1" applyBorder="1" applyAlignment="1">
      <alignment vertical="center"/>
    </xf>
    <xf numFmtId="0" fontId="30" fillId="0" borderId="0" xfId="0" applyFont="1"/>
    <xf numFmtId="4" fontId="30" fillId="0" borderId="0" xfId="0" applyNumberFormat="1" applyFont="1"/>
    <xf numFmtId="0" fontId="0" fillId="0" borderId="0" xfId="0" applyAlignment="1">
      <alignment vertical="center" wrapText="1"/>
    </xf>
    <xf numFmtId="0" fontId="28" fillId="0" borderId="0" xfId="0" applyFont="1" applyAlignment="1">
      <alignment horizontal="right"/>
    </xf>
    <xf numFmtId="0" fontId="29" fillId="0" borderId="0" xfId="0" applyFont="1" applyAlignment="1">
      <alignment horizontal="right"/>
    </xf>
    <xf numFmtId="4" fontId="29" fillId="0" borderId="13" xfId="0" applyNumberFormat="1" applyFont="1" applyBorder="1" applyAlignment="1">
      <alignment horizontal="right" vertical="center" wrapText="1"/>
    </xf>
    <xf numFmtId="4" fontId="29" fillId="19" borderId="16" xfId="0" applyNumberFormat="1" applyFont="1" applyFill="1" applyBorder="1" applyAlignment="1">
      <alignment horizontal="right" vertical="center" wrapText="1"/>
    </xf>
    <xf numFmtId="4" fontId="30" fillId="0" borderId="16" xfId="0" applyNumberFormat="1" applyFont="1" applyBorder="1" applyAlignment="1">
      <alignment horizontal="right" vertical="center" wrapText="1"/>
    </xf>
    <xf numFmtId="4" fontId="29" fillId="0" borderId="16" xfId="0" applyNumberFormat="1" applyFont="1" applyBorder="1" applyAlignment="1">
      <alignment horizontal="right" vertical="center" wrapText="1"/>
    </xf>
    <xf numFmtId="0" fontId="30" fillId="0" borderId="0" xfId="0" applyFont="1" applyAlignment="1">
      <alignment vertical="center" wrapText="1"/>
    </xf>
    <xf numFmtId="0" fontId="30" fillId="0" borderId="0" xfId="33" applyFont="1" applyAlignment="1">
      <alignment horizontal="center"/>
    </xf>
    <xf numFmtId="49" fontId="29" fillId="0" borderId="0" xfId="33" applyNumberFormat="1" applyFont="1" applyAlignment="1">
      <alignment horizontal="center"/>
    </xf>
    <xf numFmtId="0" fontId="30" fillId="0" borderId="0" xfId="33" applyFont="1"/>
    <xf numFmtId="0" fontId="30" fillId="0" borderId="0" xfId="33" applyFont="1" applyAlignment="1">
      <alignment vertical="center" wrapText="1"/>
    </xf>
    <xf numFmtId="4" fontId="30" fillId="0" borderId="0" xfId="33" applyNumberFormat="1" applyFont="1" applyAlignment="1">
      <alignment vertical="center" wrapText="1"/>
    </xf>
    <xf numFmtId="0" fontId="29" fillId="0" borderId="0" xfId="33" applyFont="1" applyAlignment="1">
      <alignment horizontal="center"/>
    </xf>
    <xf numFmtId="0" fontId="29" fillId="0" borderId="0" xfId="33" applyFont="1"/>
    <xf numFmtId="0" fontId="29" fillId="0" borderId="0" xfId="33" applyFont="1" applyAlignment="1">
      <alignment vertical="center" wrapText="1"/>
    </xf>
    <xf numFmtId="4" fontId="29" fillId="0" borderId="0" xfId="33" applyNumberFormat="1" applyFont="1" applyAlignment="1">
      <alignment vertical="center" wrapText="1"/>
    </xf>
    <xf numFmtId="0" fontId="28" fillId="0" borderId="0" xfId="33" applyFont="1" applyAlignment="1">
      <alignment horizontal="left"/>
    </xf>
    <xf numFmtId="0" fontId="29" fillId="0" borderId="0" xfId="33" applyFont="1" applyAlignment="1">
      <alignment horizontal="center" vertical="center" wrapText="1"/>
    </xf>
    <xf numFmtId="4" fontId="29" fillId="0" borderId="0" xfId="33" applyNumberFormat="1" applyFont="1" applyAlignment="1">
      <alignment horizontal="center" vertical="center" wrapText="1"/>
    </xf>
    <xf numFmtId="0" fontId="42" fillId="0" borderId="0" xfId="33"/>
    <xf numFmtId="0" fontId="42" fillId="0" borderId="0" xfId="33" applyAlignment="1">
      <alignment horizontal="left" vertical="center" wrapText="1"/>
    </xf>
    <xf numFmtId="0" fontId="42" fillId="0" borderId="0" xfId="33" applyAlignment="1">
      <alignment vertical="center" wrapText="1"/>
    </xf>
    <xf numFmtId="0" fontId="35" fillId="0" borderId="0" xfId="33" applyFont="1" applyAlignment="1">
      <alignment horizontal="left" vertical="center" wrapText="1"/>
    </xf>
    <xf numFmtId="0" fontId="35" fillId="0" borderId="0" xfId="33" applyFont="1" applyAlignment="1">
      <alignment vertical="center" wrapText="1"/>
    </xf>
    <xf numFmtId="0" fontId="37" fillId="0" borderId="0" xfId="33" applyFont="1" applyAlignment="1">
      <alignment vertical="center" wrapText="1"/>
    </xf>
    <xf numFmtId="0" fontId="42" fillId="0" borderId="0" xfId="33" applyAlignment="1">
      <alignment horizontal="left"/>
    </xf>
    <xf numFmtId="0" fontId="42" fillId="0" borderId="0" xfId="33" applyAlignment="1">
      <alignment vertical="center"/>
    </xf>
    <xf numFmtId="0" fontId="31" fillId="0" borderId="0" xfId="33" applyFont="1"/>
    <xf numFmtId="0" fontId="0" fillId="0" borderId="12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8" xfId="0" applyBorder="1" applyAlignment="1">
      <alignment vertical="center"/>
    </xf>
    <xf numFmtId="0" fontId="29" fillId="4" borderId="14" xfId="0" applyFont="1" applyFill="1" applyBorder="1" applyAlignment="1">
      <alignment horizontal="center" vertical="center"/>
    </xf>
    <xf numFmtId="0" fontId="30" fillId="0" borderId="11" xfId="0" applyFont="1" applyBorder="1" applyAlignment="1">
      <alignment vertical="center"/>
    </xf>
    <xf numFmtId="0" fontId="30" fillId="0" borderId="14" xfId="0" applyFont="1" applyBorder="1" applyAlignment="1">
      <alignment vertical="center"/>
    </xf>
    <xf numFmtId="0" fontId="30" fillId="0" borderId="14" xfId="0" applyFont="1" applyBorder="1" applyAlignment="1">
      <alignment vertical="center" wrapText="1"/>
    </xf>
    <xf numFmtId="0" fontId="38" fillId="0" borderId="0" xfId="0" applyFont="1"/>
    <xf numFmtId="0" fontId="38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30" fillId="0" borderId="27" xfId="34" applyFont="1" applyBorder="1" applyAlignment="1">
      <alignment horizontal="left" vertical="center" wrapText="1"/>
    </xf>
    <xf numFmtId="4" fontId="30" fillId="0" borderId="27" xfId="33" applyNumberFormat="1" applyFont="1" applyBorder="1" applyAlignment="1">
      <alignment vertical="center" wrapText="1"/>
    </xf>
    <xf numFmtId="4" fontId="29" fillId="27" borderId="27" xfId="33" applyNumberFormat="1" applyFont="1" applyFill="1" applyBorder="1" applyAlignment="1">
      <alignment vertical="center" wrapText="1"/>
    </xf>
    <xf numFmtId="4" fontId="30" fillId="25" borderId="27" xfId="33" applyNumberFormat="1" applyFont="1" applyFill="1" applyBorder="1" applyAlignment="1">
      <alignment vertical="center" wrapText="1"/>
    </xf>
    <xf numFmtId="0" fontId="30" fillId="28" borderId="27" xfId="34" applyFont="1" applyFill="1" applyBorder="1" applyAlignment="1">
      <alignment horizontal="left" vertical="center" wrapText="1"/>
    </xf>
    <xf numFmtId="0" fontId="42" fillId="0" borderId="0" xfId="30"/>
    <xf numFmtId="0" fontId="43" fillId="0" borderId="0" xfId="34" applyFont="1"/>
    <xf numFmtId="0" fontId="42" fillId="0" borderId="0" xfId="34"/>
    <xf numFmtId="49" fontId="43" fillId="0" borderId="0" xfId="34" applyNumberFormat="1" applyFont="1" applyAlignment="1">
      <alignment horizontal="center"/>
    </xf>
    <xf numFmtId="0" fontId="44" fillId="0" borderId="0" xfId="34" applyFont="1" applyAlignment="1">
      <alignment horizontal="right"/>
    </xf>
    <xf numFmtId="4" fontId="45" fillId="0" borderId="24" xfId="30" applyNumberFormat="1" applyFont="1" applyBorder="1" applyAlignment="1">
      <alignment horizontal="center" vertical="center" wrapText="1"/>
    </xf>
    <xf numFmtId="4" fontId="30" fillId="0" borderId="38" xfId="30" applyNumberFormat="1" applyFont="1" applyBorder="1" applyAlignment="1">
      <alignment horizontal="center" vertical="center" wrapText="1"/>
    </xf>
    <xf numFmtId="0" fontId="47" fillId="0" borderId="39" xfId="34" applyFont="1" applyBorder="1" applyAlignment="1">
      <alignment horizontal="center" vertical="center" wrapText="1"/>
    </xf>
    <xf numFmtId="49" fontId="30" fillId="0" borderId="38" xfId="34" applyNumberFormat="1" applyFont="1" applyBorder="1" applyAlignment="1">
      <alignment horizontal="center" vertical="center" wrapText="1"/>
    </xf>
    <xf numFmtId="0" fontId="45" fillId="0" borderId="38" xfId="34" applyFont="1" applyBorder="1" applyAlignment="1">
      <alignment horizontal="left" vertical="center" wrapText="1"/>
    </xf>
    <xf numFmtId="4" fontId="36" fillId="0" borderId="41" xfId="30" applyNumberFormat="1" applyFont="1" applyBorder="1" applyAlignment="1">
      <alignment horizontal="center" vertical="center" wrapText="1"/>
    </xf>
    <xf numFmtId="4" fontId="48" fillId="0" borderId="42" xfId="30" applyNumberFormat="1" applyFont="1" applyBorder="1" applyAlignment="1">
      <alignment horizontal="center" vertical="center" wrapText="1"/>
    </xf>
    <xf numFmtId="0" fontId="49" fillId="0" borderId="43" xfId="34" applyFont="1" applyBorder="1" applyAlignment="1">
      <alignment horizontal="center" vertical="center" wrapText="1"/>
    </xf>
    <xf numFmtId="49" fontId="30" fillId="0" borderId="42" xfId="34" applyNumberFormat="1" applyFont="1" applyBorder="1" applyAlignment="1">
      <alignment horizontal="center" vertical="center" wrapText="1"/>
    </xf>
    <xf numFmtId="0" fontId="48" fillId="0" borderId="42" xfId="34" applyFont="1" applyBorder="1" applyAlignment="1">
      <alignment horizontal="left" vertical="center" wrapText="1"/>
    </xf>
    <xf numFmtId="4" fontId="36" fillId="0" borderId="44" xfId="30" applyNumberFormat="1" applyFont="1" applyBorder="1" applyAlignment="1">
      <alignment horizontal="center" vertical="center" wrapText="1"/>
    </xf>
    <xf numFmtId="4" fontId="48" fillId="0" borderId="45" xfId="30" applyNumberFormat="1" applyFont="1" applyBorder="1" applyAlignment="1">
      <alignment horizontal="center" vertical="center" wrapText="1"/>
    </xf>
    <xf numFmtId="0" fontId="49" fillId="0" borderId="46" xfId="34" applyFont="1" applyBorder="1" applyAlignment="1">
      <alignment horizontal="center" vertical="center" wrapText="1"/>
    </xf>
    <xf numFmtId="49" fontId="30" fillId="0" borderId="45" xfId="34" applyNumberFormat="1" applyFont="1" applyBorder="1" applyAlignment="1">
      <alignment horizontal="center" vertical="center" wrapText="1"/>
    </xf>
    <xf numFmtId="0" fontId="48" fillId="0" borderId="45" xfId="30" applyFont="1" applyBorder="1" applyAlignment="1">
      <alignment horizontal="left" vertical="center" wrapText="1"/>
    </xf>
    <xf numFmtId="49" fontId="45" fillId="0" borderId="48" xfId="34" applyNumberFormat="1" applyFont="1" applyBorder="1" applyAlignment="1">
      <alignment horizontal="center" vertical="center" wrapText="1"/>
    </xf>
    <xf numFmtId="0" fontId="30" fillId="0" borderId="39" xfId="34" applyFont="1" applyBorder="1" applyAlignment="1">
      <alignment horizontal="center" vertical="center" wrapText="1"/>
    </xf>
    <xf numFmtId="0" fontId="45" fillId="0" borderId="39" xfId="34" applyFont="1" applyBorder="1" applyAlignment="1">
      <alignment horizontal="center" vertical="center" wrapText="1"/>
    </xf>
    <xf numFmtId="0" fontId="30" fillId="0" borderId="38" xfId="34" applyFont="1" applyBorder="1" applyAlignment="1">
      <alignment horizontal="center" vertical="center" wrapText="1"/>
    </xf>
    <xf numFmtId="0" fontId="45" fillId="0" borderId="38" xfId="34" applyFont="1" applyBorder="1" applyAlignment="1">
      <alignment vertical="center" wrapText="1"/>
    </xf>
    <xf numFmtId="49" fontId="48" fillId="0" borderId="49" xfId="34" applyNumberFormat="1" applyFont="1" applyBorder="1" applyAlignment="1">
      <alignment horizontal="center" vertical="center" wrapText="1"/>
    </xf>
    <xf numFmtId="0" fontId="48" fillId="0" borderId="43" xfId="34" applyFont="1" applyBorder="1" applyAlignment="1">
      <alignment horizontal="center" vertical="center" wrapText="1"/>
    </xf>
    <xf numFmtId="0" fontId="30" fillId="0" borderId="43" xfId="34" applyFont="1" applyBorder="1" applyAlignment="1">
      <alignment horizontal="center" vertical="center" wrapText="1"/>
    </xf>
    <xf numFmtId="0" fontId="48" fillId="0" borderId="42" xfId="30" applyFont="1" applyBorder="1" applyAlignment="1">
      <alignment horizontal="left" vertical="center" wrapText="1"/>
    </xf>
    <xf numFmtId="49" fontId="48" fillId="0" borderId="50" xfId="34" applyNumberFormat="1" applyFont="1" applyBorder="1" applyAlignment="1">
      <alignment horizontal="center" vertical="center" wrapText="1"/>
    </xf>
    <xf numFmtId="0" fontId="48" fillId="0" borderId="27" xfId="34" applyFont="1" applyBorder="1" applyAlignment="1">
      <alignment horizontal="center" vertical="center" wrapText="1"/>
    </xf>
    <xf numFmtId="0" fontId="30" fillId="0" borderId="27" xfId="34" applyFont="1" applyBorder="1" applyAlignment="1">
      <alignment horizontal="center" vertical="center" wrapText="1"/>
    </xf>
    <xf numFmtId="49" fontId="30" fillId="0" borderId="51" xfId="34" applyNumberFormat="1" applyFont="1" applyBorder="1" applyAlignment="1">
      <alignment horizontal="center" vertical="center" wrapText="1"/>
    </xf>
    <xf numFmtId="0" fontId="48" fillId="0" borderId="51" xfId="30" applyFont="1" applyBorder="1" applyAlignment="1">
      <alignment horizontal="left" vertical="center" wrapText="1"/>
    </xf>
    <xf numFmtId="49" fontId="48" fillId="0" borderId="53" xfId="34" applyNumberFormat="1" applyFont="1" applyBorder="1" applyAlignment="1">
      <alignment horizontal="center" vertical="center" wrapText="1"/>
    </xf>
    <xf numFmtId="0" fontId="48" fillId="0" borderId="46" xfId="34" applyFont="1" applyBorder="1" applyAlignment="1">
      <alignment horizontal="center" vertical="center" wrapText="1"/>
    </xf>
    <xf numFmtId="0" fontId="30" fillId="0" borderId="46" xfId="34" applyFont="1" applyBorder="1" applyAlignment="1">
      <alignment horizontal="center" vertical="center" wrapText="1"/>
    </xf>
    <xf numFmtId="49" fontId="48" fillId="0" borderId="54" xfId="34" applyNumberFormat="1" applyFont="1" applyBorder="1" applyAlignment="1">
      <alignment horizontal="center" vertical="center" wrapText="1"/>
    </xf>
    <xf numFmtId="0" fontId="48" fillId="0" borderId="28" xfId="34" applyFont="1" applyBorder="1" applyAlignment="1">
      <alignment horizontal="center" vertical="center" wrapText="1"/>
    </xf>
    <xf numFmtId="0" fontId="30" fillId="0" borderId="28" xfId="34" applyFont="1" applyBorder="1" applyAlignment="1">
      <alignment horizontal="center" vertical="center" wrapText="1"/>
    </xf>
    <xf numFmtId="49" fontId="30" fillId="0" borderId="55" xfId="34" applyNumberFormat="1" applyFont="1" applyBorder="1" applyAlignment="1">
      <alignment horizontal="center" vertical="center" wrapText="1"/>
    </xf>
    <xf numFmtId="0" fontId="48" fillId="0" borderId="55" xfId="34" applyFont="1" applyBorder="1" applyAlignment="1">
      <alignment horizontal="left" vertical="center" wrapText="1"/>
    </xf>
    <xf numFmtId="0" fontId="30" fillId="0" borderId="51" xfId="34" applyFont="1" applyBorder="1" applyAlignment="1">
      <alignment horizontal="center" vertical="center" wrapText="1"/>
    </xf>
    <xf numFmtId="49" fontId="30" fillId="0" borderId="27" xfId="34" applyNumberFormat="1" applyFont="1" applyBorder="1" applyAlignment="1">
      <alignment horizontal="center" vertical="center" wrapText="1"/>
    </xf>
    <xf numFmtId="49" fontId="50" fillId="29" borderId="48" xfId="34" applyNumberFormat="1" applyFont="1" applyFill="1" applyBorder="1" applyAlignment="1">
      <alignment horizontal="center" vertical="center" wrapText="1"/>
    </xf>
    <xf numFmtId="0" fontId="51" fillId="0" borderId="0" xfId="30" applyFont="1"/>
    <xf numFmtId="49" fontId="50" fillId="27" borderId="48" xfId="34" applyNumberFormat="1" applyFont="1" applyFill="1" applyBorder="1" applyAlignment="1">
      <alignment horizontal="center" vertical="center" wrapText="1"/>
    </xf>
    <xf numFmtId="4" fontId="50" fillId="27" borderId="40" xfId="30" applyNumberFormat="1" applyFont="1" applyFill="1" applyBorder="1" applyAlignment="1">
      <alignment horizontal="right" vertical="center" wrapText="1"/>
    </xf>
    <xf numFmtId="49" fontId="50" fillId="30" borderId="48" xfId="34" applyNumberFormat="1" applyFont="1" applyFill="1" applyBorder="1" applyAlignment="1">
      <alignment horizontal="center" vertical="center" wrapText="1"/>
    </xf>
    <xf numFmtId="4" fontId="30" fillId="0" borderId="27" xfId="34" applyNumberFormat="1" applyFont="1" applyBorder="1" applyAlignment="1">
      <alignment horizontal="right" vertical="center" wrapText="1"/>
    </xf>
    <xf numFmtId="0" fontId="30" fillId="0" borderId="27" xfId="31" applyFont="1" applyBorder="1" applyAlignment="1">
      <alignment horizontal="left" vertical="center" wrapText="1"/>
    </xf>
    <xf numFmtId="0" fontId="29" fillId="0" borderId="27" xfId="34" applyFont="1" applyBorder="1" applyAlignment="1">
      <alignment horizontal="left" vertical="center" wrapText="1"/>
    </xf>
    <xf numFmtId="4" fontId="29" fillId="0" borderId="27" xfId="34" applyNumberFormat="1" applyFont="1" applyBorder="1" applyAlignment="1">
      <alignment horizontal="right" vertical="center" wrapText="1"/>
    </xf>
    <xf numFmtId="4" fontId="30" fillId="0" borderId="27" xfId="34" applyNumberFormat="1" applyFont="1" applyBorder="1" applyAlignment="1">
      <alignment vertical="center" wrapText="1"/>
    </xf>
    <xf numFmtId="4" fontId="29" fillId="0" borderId="19" xfId="0" applyNumberFormat="1" applyFont="1" applyBorder="1" applyAlignment="1">
      <alignment horizontal="right" vertical="center" wrapText="1"/>
    </xf>
    <xf numFmtId="0" fontId="29" fillId="0" borderId="57" xfId="0" applyFont="1" applyBorder="1" applyAlignment="1">
      <alignment horizontal="justify" vertical="center" wrapText="1"/>
    </xf>
    <xf numFmtId="4" fontId="29" fillId="0" borderId="58" xfId="0" applyNumberFormat="1" applyFont="1" applyBorder="1" applyAlignment="1">
      <alignment horizontal="right" vertical="center" wrapText="1"/>
    </xf>
    <xf numFmtId="0" fontId="32" fillId="0" borderId="59" xfId="0" applyFont="1" applyBorder="1" applyAlignment="1">
      <alignment horizontal="justify" vertical="center" wrapText="1"/>
    </xf>
    <xf numFmtId="4" fontId="29" fillId="19" borderId="33" xfId="0" applyNumberFormat="1" applyFont="1" applyFill="1" applyBorder="1" applyAlignment="1">
      <alignment horizontal="right" vertical="center" wrapText="1"/>
    </xf>
    <xf numFmtId="4" fontId="30" fillId="0" borderId="33" xfId="0" applyNumberFormat="1" applyFont="1" applyBorder="1" applyAlignment="1">
      <alignment horizontal="right" vertical="center" wrapText="1"/>
    </xf>
    <xf numFmtId="4" fontId="0" fillId="0" borderId="0" xfId="0" applyNumberFormat="1"/>
    <xf numFmtId="0" fontId="30" fillId="0" borderId="27" xfId="34" applyFont="1" applyBorder="1" applyAlignment="1">
      <alignment vertical="center" wrapText="1"/>
    </xf>
    <xf numFmtId="0" fontId="29" fillId="0" borderId="27" xfId="0" applyFont="1" applyBorder="1" applyAlignment="1">
      <alignment horizontal="center" vertical="center" wrapText="1"/>
    </xf>
    <xf numFmtId="0" fontId="30" fillId="31" borderId="27" xfId="0" applyFont="1" applyFill="1" applyBorder="1" applyAlignment="1">
      <alignment vertical="center" wrapText="1"/>
    </xf>
    <xf numFmtId="4" fontId="30" fillId="0" borderId="27" xfId="0" applyNumberFormat="1" applyFont="1" applyBorder="1" applyAlignment="1">
      <alignment vertical="center" wrapText="1"/>
    </xf>
    <xf numFmtId="0" fontId="53" fillId="0" borderId="27" xfId="0" applyFont="1" applyBorder="1" applyAlignment="1">
      <alignment vertical="center" wrapText="1"/>
    </xf>
    <xf numFmtId="4" fontId="30" fillId="0" borderId="27" xfId="0" applyNumberFormat="1" applyFont="1" applyBorder="1" applyAlignment="1">
      <alignment horizontal="right" vertical="center" wrapText="1"/>
    </xf>
    <xf numFmtId="0" fontId="30" fillId="0" borderId="27" xfId="33" applyFont="1" applyBorder="1" applyAlignment="1">
      <alignment vertical="center" wrapText="1"/>
    </xf>
    <xf numFmtId="4" fontId="30" fillId="33" borderId="27" xfId="34" applyNumberFormat="1" applyFont="1" applyFill="1" applyBorder="1" applyAlignment="1">
      <alignment vertical="center" wrapText="1"/>
    </xf>
    <xf numFmtId="4" fontId="50" fillId="0" borderId="0" xfId="30" applyNumberFormat="1" applyFont="1" applyAlignment="1">
      <alignment horizontal="right" vertical="center" wrapText="1"/>
    </xf>
    <xf numFmtId="4" fontId="50" fillId="34" borderId="40" xfId="30" applyNumberFormat="1" applyFont="1" applyFill="1" applyBorder="1" applyAlignment="1">
      <alignment horizontal="right" vertical="center" wrapText="1"/>
    </xf>
    <xf numFmtId="0" fontId="30" fillId="0" borderId="55" xfId="34" applyFont="1" applyBorder="1" applyAlignment="1">
      <alignment horizontal="center" vertical="center" wrapText="1"/>
    </xf>
    <xf numFmtId="49" fontId="30" fillId="0" borderId="28" xfId="34" applyNumberFormat="1" applyFont="1" applyBorder="1" applyAlignment="1">
      <alignment horizontal="center" vertical="center" wrapText="1"/>
    </xf>
    <xf numFmtId="0" fontId="30" fillId="0" borderId="27" xfId="0" applyFont="1" applyBorder="1" applyAlignment="1">
      <alignment vertical="center"/>
    </xf>
    <xf numFmtId="49" fontId="48" fillId="0" borderId="60" xfId="34" applyNumberFormat="1" applyFont="1" applyBorder="1" applyAlignment="1">
      <alignment horizontal="center" vertical="center" wrapText="1"/>
    </xf>
    <xf numFmtId="4" fontId="30" fillId="33" borderId="27" xfId="33" applyNumberFormat="1" applyFont="1" applyFill="1" applyBorder="1" applyAlignment="1">
      <alignment vertical="center" wrapText="1"/>
    </xf>
    <xf numFmtId="4" fontId="29" fillId="33" borderId="13" xfId="0" applyNumberFormat="1" applyFont="1" applyFill="1" applyBorder="1" applyAlignment="1">
      <alignment horizontal="right" vertical="center" wrapText="1"/>
    </xf>
    <xf numFmtId="4" fontId="29" fillId="33" borderId="19" xfId="0" applyNumberFormat="1" applyFont="1" applyFill="1" applyBorder="1" applyAlignment="1">
      <alignment horizontal="right" vertical="center" wrapText="1"/>
    </xf>
    <xf numFmtId="4" fontId="30" fillId="33" borderId="16" xfId="0" applyNumberFormat="1" applyFont="1" applyFill="1" applyBorder="1" applyAlignment="1">
      <alignment horizontal="right" vertical="center" wrapText="1"/>
    </xf>
    <xf numFmtId="4" fontId="29" fillId="33" borderId="16" xfId="0" applyNumberFormat="1" applyFont="1" applyFill="1" applyBorder="1" applyAlignment="1">
      <alignment horizontal="right" vertical="center" wrapText="1"/>
    </xf>
    <xf numFmtId="0" fontId="55" fillId="0" borderId="27" xfId="34" applyFont="1" applyBorder="1" applyAlignment="1">
      <alignment horizontal="left" vertical="center" wrapText="1"/>
    </xf>
    <xf numFmtId="0" fontId="55" fillId="0" borderId="27" xfId="34" applyFont="1" applyBorder="1" applyAlignment="1">
      <alignment vertical="center" wrapText="1"/>
    </xf>
    <xf numFmtId="0" fontId="55" fillId="0" borderId="27" xfId="31" applyFont="1" applyBorder="1" applyAlignment="1">
      <alignment vertical="center" wrapText="1"/>
    </xf>
    <xf numFmtId="4" fontId="30" fillId="0" borderId="16" xfId="0" applyNumberFormat="1" applyFont="1" applyBorder="1" applyAlignment="1">
      <alignment horizontal="center" vertical="center"/>
    </xf>
    <xf numFmtId="4" fontId="29" fillId="4" borderId="65" xfId="0" applyNumberFormat="1" applyFont="1" applyFill="1" applyBorder="1" applyAlignment="1">
      <alignment vertical="center"/>
    </xf>
    <xf numFmtId="4" fontId="29" fillId="4" borderId="66" xfId="0" applyNumberFormat="1" applyFont="1" applyFill="1" applyBorder="1" applyAlignment="1">
      <alignment vertical="center"/>
    </xf>
    <xf numFmtId="4" fontId="30" fillId="0" borderId="33" xfId="0" applyNumberFormat="1" applyFont="1" applyBorder="1" applyAlignment="1">
      <alignment vertical="center"/>
    </xf>
    <xf numFmtId="4" fontId="30" fillId="0" borderId="33" xfId="0" applyNumberFormat="1" applyFont="1" applyBorder="1" applyAlignment="1">
      <alignment horizontal="center" vertical="center"/>
    </xf>
    <xf numFmtId="49" fontId="29" fillId="27" borderId="68" xfId="0" applyNumberFormat="1" applyFont="1" applyFill="1" applyBorder="1" applyAlignment="1">
      <alignment horizontal="center" vertical="center"/>
    </xf>
    <xf numFmtId="4" fontId="29" fillId="4" borderId="33" xfId="0" applyNumberFormat="1" applyFont="1" applyFill="1" applyBorder="1" applyAlignment="1">
      <alignment vertical="center"/>
    </xf>
    <xf numFmtId="49" fontId="29" fillId="15" borderId="69" xfId="0" applyNumberFormat="1" applyFont="1" applyFill="1" applyBorder="1" applyAlignment="1">
      <alignment vertical="center"/>
    </xf>
    <xf numFmtId="0" fontId="29" fillId="15" borderId="70" xfId="0" applyFont="1" applyFill="1" applyBorder="1" applyAlignment="1">
      <alignment vertical="center"/>
    </xf>
    <xf numFmtId="0" fontId="29" fillId="15" borderId="70" xfId="0" applyFont="1" applyFill="1" applyBorder="1" applyAlignment="1">
      <alignment horizontal="center" vertical="center"/>
    </xf>
    <xf numFmtId="0" fontId="29" fillId="0" borderId="20" xfId="0" applyFont="1" applyBorder="1" applyAlignment="1">
      <alignment horizontal="center" vertical="center" wrapText="1"/>
    </xf>
    <xf numFmtId="4" fontId="30" fillId="33" borderId="23" xfId="0" applyNumberFormat="1" applyFont="1" applyFill="1" applyBorder="1" applyAlignment="1">
      <alignment horizontal="right" vertical="center" wrapText="1"/>
    </xf>
    <xf numFmtId="4" fontId="30" fillId="0" borderId="23" xfId="0" applyNumberFormat="1" applyFont="1" applyBorder="1" applyAlignment="1">
      <alignment horizontal="right" vertical="center" wrapText="1"/>
    </xf>
    <xf numFmtId="4" fontId="42" fillId="0" borderId="0" xfId="30" applyNumberFormat="1"/>
    <xf numFmtId="4" fontId="55" fillId="33" borderId="27" xfId="34" applyNumberFormat="1" applyFont="1" applyFill="1" applyBorder="1" applyAlignment="1">
      <alignment vertical="center" wrapText="1"/>
    </xf>
    <xf numFmtId="0" fontId="29" fillId="0" borderId="21" xfId="0" applyFont="1" applyBorder="1" applyAlignment="1">
      <alignment horizontal="center" vertical="center" wrapText="1"/>
    </xf>
    <xf numFmtId="0" fontId="30" fillId="0" borderId="11" xfId="0" applyFont="1" applyBorder="1" applyAlignment="1">
      <alignment vertical="center" wrapText="1"/>
    </xf>
    <xf numFmtId="4" fontId="29" fillId="0" borderId="32" xfId="0" applyNumberFormat="1" applyFont="1" applyBorder="1" applyAlignment="1">
      <alignment horizontal="right" vertical="center" wrapText="1"/>
    </xf>
    <xf numFmtId="4" fontId="30" fillId="0" borderId="73" xfId="0" applyNumberFormat="1" applyFont="1" applyBorder="1" applyAlignment="1">
      <alignment horizontal="right" vertical="center" wrapText="1"/>
    </xf>
    <xf numFmtId="4" fontId="29" fillId="0" borderId="33" xfId="0" applyNumberFormat="1" applyFont="1" applyBorder="1" applyAlignment="1">
      <alignment horizontal="right" vertical="center" wrapText="1"/>
    </xf>
    <xf numFmtId="4" fontId="28" fillId="0" borderId="0" xfId="0" applyNumberFormat="1" applyFont="1"/>
    <xf numFmtId="4" fontId="27" fillId="0" borderId="0" xfId="0" applyNumberFormat="1" applyFont="1" applyAlignment="1">
      <alignment horizontal="center"/>
    </xf>
    <xf numFmtId="4" fontId="30" fillId="33" borderId="79" xfId="0" applyNumberFormat="1" applyFont="1" applyFill="1" applyBorder="1" applyAlignment="1">
      <alignment horizontal="right" vertical="center" wrapText="1"/>
    </xf>
    <xf numFmtId="4" fontId="30" fillId="0" borderId="79" xfId="0" applyNumberFormat="1" applyFont="1" applyBorder="1" applyAlignment="1">
      <alignment horizontal="right" vertical="center" wrapText="1"/>
    </xf>
    <xf numFmtId="4" fontId="30" fillId="0" borderId="80" xfId="0" applyNumberFormat="1" applyFont="1" applyBorder="1" applyAlignment="1">
      <alignment horizontal="right" vertical="center" wrapText="1"/>
    </xf>
    <xf numFmtId="0" fontId="29" fillId="27" borderId="29" xfId="31" applyFont="1" applyFill="1" applyBorder="1" applyAlignment="1">
      <alignment horizontal="left" vertical="center" wrapText="1"/>
    </xf>
    <xf numFmtId="4" fontId="29" fillId="27" borderId="29" xfId="0" applyNumberFormat="1" applyFont="1" applyFill="1" applyBorder="1" applyAlignment="1">
      <alignment horizontal="right" vertical="center" wrapText="1"/>
    </xf>
    <xf numFmtId="4" fontId="30" fillId="0" borderId="27" xfId="0" applyNumberFormat="1" applyFont="1" applyBorder="1" applyAlignment="1">
      <alignment vertical="center"/>
    </xf>
    <xf numFmtId="4" fontId="48" fillId="0" borderId="82" xfId="30" applyNumberFormat="1" applyFont="1" applyBorder="1" applyAlignment="1">
      <alignment horizontal="center" vertical="center" wrapText="1"/>
    </xf>
    <xf numFmtId="0" fontId="49" fillId="0" borderId="81" xfId="34" applyFont="1" applyBorder="1" applyAlignment="1">
      <alignment horizontal="center" vertical="center" wrapText="1"/>
    </xf>
    <xf numFmtId="49" fontId="30" fillId="0" borderId="82" xfId="34" applyNumberFormat="1" applyFont="1" applyBorder="1" applyAlignment="1">
      <alignment horizontal="center" vertical="center" wrapText="1"/>
    </xf>
    <xf numFmtId="0" fontId="48" fillId="0" borderId="82" xfId="30" applyFont="1" applyBorder="1" applyAlignment="1">
      <alignment horizontal="left" vertical="center" wrapText="1"/>
    </xf>
    <xf numFmtId="49" fontId="48" fillId="0" borderId="72" xfId="34" applyNumberFormat="1" applyFont="1" applyBorder="1" applyAlignment="1">
      <alignment horizontal="center" vertical="center" wrapText="1"/>
    </xf>
    <xf numFmtId="0" fontId="48" fillId="0" borderId="29" xfId="34" applyFont="1" applyBorder="1" applyAlignment="1">
      <alignment horizontal="center" vertical="center" wrapText="1"/>
    </xf>
    <xf numFmtId="0" fontId="30" fillId="0" borderId="29" xfId="34" applyFont="1" applyBorder="1" applyAlignment="1">
      <alignment horizontal="center" vertical="center" wrapText="1"/>
    </xf>
    <xf numFmtId="49" fontId="30" fillId="0" borderId="29" xfId="34" applyNumberFormat="1" applyFont="1" applyBorder="1" applyAlignment="1">
      <alignment horizontal="center" vertical="center" wrapText="1"/>
    </xf>
    <xf numFmtId="0" fontId="48" fillId="0" borderId="62" xfId="30" applyFont="1" applyBorder="1" applyAlignment="1">
      <alignment horizontal="left" vertical="center" wrapText="1"/>
    </xf>
    <xf numFmtId="0" fontId="29" fillId="4" borderId="21" xfId="0" applyFont="1" applyFill="1" applyBorder="1" applyAlignment="1">
      <alignment vertical="center"/>
    </xf>
    <xf numFmtId="0" fontId="29" fillId="4" borderId="21" xfId="0" applyFont="1" applyFill="1" applyBorder="1" applyAlignment="1">
      <alignment horizontal="center" vertical="center"/>
    </xf>
    <xf numFmtId="0" fontId="29" fillId="4" borderId="11" xfId="0" applyFont="1" applyFill="1" applyBorder="1" applyAlignment="1">
      <alignment horizontal="center" vertical="center"/>
    </xf>
    <xf numFmtId="49" fontId="29" fillId="0" borderId="91" xfId="0" applyNumberFormat="1" applyFont="1" applyBorder="1" applyAlignment="1">
      <alignment horizontal="center" vertical="center"/>
    </xf>
    <xf numFmtId="0" fontId="29" fillId="0" borderId="92" xfId="0" applyFont="1" applyBorder="1" applyAlignment="1">
      <alignment horizontal="center" vertical="center"/>
    </xf>
    <xf numFmtId="0" fontId="29" fillId="0" borderId="93" xfId="0" applyFont="1" applyBorder="1" applyAlignment="1">
      <alignment horizontal="center" vertical="center"/>
    </xf>
    <xf numFmtId="4" fontId="45" fillId="36" borderId="83" xfId="30" applyNumberFormat="1" applyFont="1" applyFill="1" applyBorder="1" applyAlignment="1">
      <alignment vertical="center" wrapText="1"/>
    </xf>
    <xf numFmtId="4" fontId="29" fillId="36" borderId="84" xfId="30" applyNumberFormat="1" applyFont="1" applyFill="1" applyBorder="1" applyAlignment="1">
      <alignment vertical="center" wrapText="1"/>
    </xf>
    <xf numFmtId="4" fontId="29" fillId="36" borderId="85" xfId="30" applyNumberFormat="1" applyFont="1" applyFill="1" applyBorder="1" applyAlignment="1">
      <alignment vertical="center" wrapText="1"/>
    </xf>
    <xf numFmtId="4" fontId="29" fillId="36" borderId="86" xfId="30" applyNumberFormat="1" applyFont="1" applyFill="1" applyBorder="1" applyAlignment="1">
      <alignment vertical="center" wrapText="1"/>
    </xf>
    <xf numFmtId="4" fontId="29" fillId="36" borderId="87" xfId="30" applyNumberFormat="1" applyFont="1" applyFill="1" applyBorder="1" applyAlignment="1">
      <alignment vertical="center" wrapText="1"/>
    </xf>
    <xf numFmtId="0" fontId="30" fillId="0" borderId="59" xfId="0" applyFont="1" applyBorder="1" applyAlignment="1">
      <alignment horizontal="justify" vertical="center" wrapText="1"/>
    </xf>
    <xf numFmtId="0" fontId="29" fillId="0" borderId="30" xfId="0" applyFont="1" applyBorder="1" applyAlignment="1">
      <alignment horizontal="justify" vertical="center" wrapText="1"/>
    </xf>
    <xf numFmtId="0" fontId="29" fillId="0" borderId="94" xfId="0" applyFont="1" applyBorder="1" applyAlignment="1">
      <alignment horizontal="justify" vertical="center" wrapText="1"/>
    </xf>
    <xf numFmtId="0" fontId="29" fillId="19" borderId="30" xfId="0" applyFont="1" applyFill="1" applyBorder="1" applyAlignment="1">
      <alignment horizontal="justify" vertical="center" wrapText="1"/>
    </xf>
    <xf numFmtId="0" fontId="29" fillId="0" borderId="95" xfId="0" applyFont="1" applyBorder="1" applyAlignment="1">
      <alignment horizontal="justify" vertical="center" wrapText="1"/>
    </xf>
    <xf numFmtId="4" fontId="32" fillId="33" borderId="16" xfId="0" applyNumberFormat="1" applyFont="1" applyFill="1" applyBorder="1" applyAlignment="1">
      <alignment horizontal="right" vertical="center" wrapText="1"/>
    </xf>
    <xf numFmtId="4" fontId="32" fillId="0" borderId="16" xfId="0" applyNumberFormat="1" applyFont="1" applyBorder="1" applyAlignment="1">
      <alignment horizontal="right" vertical="center" wrapText="1"/>
    </xf>
    <xf numFmtId="4" fontId="32" fillId="0" borderId="33" xfId="0" applyNumberFormat="1" applyFont="1" applyBorder="1" applyAlignment="1">
      <alignment horizontal="right" vertical="center" wrapText="1"/>
    </xf>
    <xf numFmtId="0" fontId="30" fillId="0" borderId="0" xfId="33" applyFont="1" applyAlignment="1">
      <alignment vertical="center"/>
    </xf>
    <xf numFmtId="0" fontId="30" fillId="0" borderId="27" xfId="51" applyFont="1" applyBorder="1" applyAlignment="1">
      <alignment horizontal="left" vertical="center" wrapText="1"/>
    </xf>
    <xf numFmtId="4" fontId="55" fillId="33" borderId="27" xfId="51" applyNumberFormat="1" applyFont="1" applyFill="1" applyBorder="1" applyAlignment="1">
      <alignment horizontal="right" vertical="center" wrapText="1"/>
    </xf>
    <xf numFmtId="4" fontId="53" fillId="33" borderId="27" xfId="51" applyNumberFormat="1" applyFont="1" applyFill="1" applyBorder="1" applyAlignment="1">
      <alignment horizontal="right" vertical="center" wrapText="1"/>
    </xf>
    <xf numFmtId="0" fontId="30" fillId="31" borderId="27" xfId="51" applyFont="1" applyFill="1" applyBorder="1" applyAlignment="1">
      <alignment vertical="center" wrapText="1"/>
    </xf>
    <xf numFmtId="0" fontId="30" fillId="0" borderId="27" xfId="51" applyFont="1" applyBorder="1" applyAlignment="1">
      <alignment vertical="center" wrapText="1"/>
    </xf>
    <xf numFmtId="4" fontId="29" fillId="4" borderId="105" xfId="0" applyNumberFormat="1" applyFont="1" applyFill="1" applyBorder="1" applyAlignment="1">
      <alignment vertical="center"/>
    </xf>
    <xf numFmtId="4" fontId="30" fillId="0" borderId="34" xfId="0" applyNumberFormat="1" applyFont="1" applyBorder="1" applyAlignment="1">
      <alignment vertical="center"/>
    </xf>
    <xf numFmtId="4" fontId="29" fillId="4" borderId="106" xfId="0" applyNumberFormat="1" applyFont="1" applyFill="1" applyBorder="1" applyAlignment="1">
      <alignment vertical="center"/>
    </xf>
    <xf numFmtId="4" fontId="55" fillId="33" borderId="27" xfId="33" applyNumberFormat="1" applyFont="1" applyFill="1" applyBorder="1" applyAlignment="1">
      <alignment vertical="center" wrapText="1"/>
    </xf>
    <xf numFmtId="4" fontId="34" fillId="33" borderId="27" xfId="0" applyNumberFormat="1" applyFont="1" applyFill="1" applyBorder="1" applyAlignment="1">
      <alignment vertical="center" wrapText="1"/>
    </xf>
    <xf numFmtId="4" fontId="55" fillId="17" borderId="27" xfId="34" applyNumberFormat="1" applyFont="1" applyFill="1" applyBorder="1" applyAlignment="1">
      <alignment vertical="center" wrapText="1"/>
    </xf>
    <xf numFmtId="49" fontId="29" fillId="27" borderId="107" xfId="0" applyNumberFormat="1" applyFont="1" applyFill="1" applyBorder="1" applyAlignment="1">
      <alignment horizontal="center" vertical="center"/>
    </xf>
    <xf numFmtId="4" fontId="45" fillId="0" borderId="24" xfId="35" applyNumberFormat="1" applyFont="1" applyBorder="1" applyAlignment="1">
      <alignment horizontal="center" vertical="center" wrapText="1"/>
    </xf>
    <xf numFmtId="4" fontId="46" fillId="0" borderId="38" xfId="35" applyNumberFormat="1" applyFont="1" applyBorder="1" applyAlignment="1">
      <alignment horizontal="center" vertical="center" wrapText="1"/>
    </xf>
    <xf numFmtId="0" fontId="44" fillId="0" borderId="39" xfId="34" applyFont="1" applyBorder="1" applyAlignment="1">
      <alignment horizontal="center" vertical="center" wrapText="1"/>
    </xf>
    <xf numFmtId="49" fontId="44" fillId="0" borderId="38" xfId="34" applyNumberFormat="1" applyFont="1" applyBorder="1" applyAlignment="1">
      <alignment horizontal="center" vertical="center"/>
    </xf>
    <xf numFmtId="0" fontId="44" fillId="0" borderId="38" xfId="34" applyFont="1" applyBorder="1" applyAlignment="1">
      <alignment horizontal="center" vertical="center"/>
    </xf>
    <xf numFmtId="0" fontId="29" fillId="36" borderId="83" xfId="35" applyFont="1" applyFill="1" applyBorder="1" applyAlignment="1">
      <alignment horizontal="center" vertical="center" wrapText="1"/>
    </xf>
    <xf numFmtId="4" fontId="50" fillId="27" borderId="40" xfId="30" applyNumberFormat="1" applyFont="1" applyFill="1" applyBorder="1" applyAlignment="1">
      <alignment horizontal="center" vertical="center" wrapText="1"/>
    </xf>
    <xf numFmtId="167" fontId="50" fillId="30" borderId="40" xfId="30" applyNumberFormat="1" applyFont="1" applyFill="1" applyBorder="1" applyAlignment="1">
      <alignment horizontal="center" vertical="center" wrapText="1"/>
    </xf>
    <xf numFmtId="4" fontId="30" fillId="33" borderId="27" xfId="51" applyNumberFormat="1" applyFont="1" applyFill="1" applyBorder="1" applyAlignment="1">
      <alignment horizontal="right" vertical="center" wrapText="1"/>
    </xf>
    <xf numFmtId="4" fontId="30" fillId="0" borderId="27" xfId="51" applyNumberFormat="1" applyFont="1" applyBorder="1" applyAlignment="1">
      <alignment vertical="center" wrapText="1"/>
    </xf>
    <xf numFmtId="4" fontId="30" fillId="33" borderId="27" xfId="51" applyNumberFormat="1" applyFont="1" applyFill="1" applyBorder="1" applyAlignment="1">
      <alignment vertical="center" wrapText="1"/>
    </xf>
    <xf numFmtId="0" fontId="30" fillId="0" borderId="27" xfId="51" applyFont="1" applyBorder="1" applyAlignment="1">
      <alignment vertical="center"/>
    </xf>
    <xf numFmtId="165" fontId="30" fillId="0" borderId="27" xfId="51" applyNumberFormat="1" applyFont="1" applyBorder="1" applyAlignment="1">
      <alignment horizontal="right" vertical="center" wrapText="1"/>
    </xf>
    <xf numFmtId="0" fontId="30" fillId="31" borderId="27" xfId="51" applyFont="1" applyFill="1" applyBorder="1" applyAlignment="1">
      <alignment horizontal="left" vertical="center" wrapText="1"/>
    </xf>
    <xf numFmtId="165" fontId="30" fillId="33" borderId="27" xfId="51" applyNumberFormat="1" applyFont="1" applyFill="1" applyBorder="1" applyAlignment="1">
      <alignment horizontal="right" vertical="center" wrapText="1"/>
    </xf>
    <xf numFmtId="4" fontId="30" fillId="0" borderId="27" xfId="51" applyNumberFormat="1" applyFont="1" applyBorder="1" applyAlignment="1">
      <alignment horizontal="right" vertical="center" wrapText="1"/>
    </xf>
    <xf numFmtId="4" fontId="42" fillId="0" borderId="0" xfId="33" applyNumberFormat="1"/>
    <xf numFmtId="0" fontId="29" fillId="0" borderId="24" xfId="0" applyFont="1" applyBorder="1" applyAlignment="1">
      <alignment horizontal="center" vertical="center"/>
    </xf>
    <xf numFmtId="4" fontId="57" fillId="33" borderId="27" xfId="51" applyNumberFormat="1" applyFont="1" applyFill="1" applyBorder="1" applyAlignment="1">
      <alignment horizontal="right" vertical="center" wrapText="1"/>
    </xf>
    <xf numFmtId="4" fontId="30" fillId="33" borderId="63" xfId="0" applyNumberFormat="1" applyFont="1" applyFill="1" applyBorder="1" applyAlignment="1">
      <alignment horizontal="right" vertical="center" wrapText="1"/>
    </xf>
    <xf numFmtId="4" fontId="30" fillId="0" borderId="63" xfId="0" applyNumberFormat="1" applyFont="1" applyBorder="1" applyAlignment="1">
      <alignment horizontal="right" vertical="center" wrapText="1"/>
    </xf>
    <xf numFmtId="4" fontId="30" fillId="0" borderId="64" xfId="0" applyNumberFormat="1" applyFont="1" applyBorder="1" applyAlignment="1">
      <alignment horizontal="right" vertical="center" wrapText="1"/>
    </xf>
    <xf numFmtId="4" fontId="30" fillId="36" borderId="84" xfId="30" applyNumberFormat="1" applyFont="1" applyFill="1" applyBorder="1" applyAlignment="1">
      <alignment vertical="center" wrapText="1"/>
    </xf>
    <xf numFmtId="4" fontId="30" fillId="36" borderId="86" xfId="30" applyNumberFormat="1" applyFont="1" applyFill="1" applyBorder="1" applyAlignment="1">
      <alignment vertical="center" wrapText="1"/>
    </xf>
    <xf numFmtId="4" fontId="30" fillId="36" borderId="87" xfId="30" applyNumberFormat="1" applyFont="1" applyFill="1" applyBorder="1" applyAlignment="1">
      <alignment vertical="center" wrapText="1"/>
    </xf>
    <xf numFmtId="4" fontId="55" fillId="32" borderId="27" xfId="51" applyNumberFormat="1" applyFont="1" applyFill="1" applyBorder="1" applyAlignment="1">
      <alignment horizontal="right" vertical="center" wrapText="1"/>
    </xf>
    <xf numFmtId="4" fontId="30" fillId="17" borderId="27" xfId="51" applyNumberFormat="1" applyFont="1" applyFill="1" applyBorder="1" applyAlignment="1">
      <alignment vertical="center" wrapText="1"/>
    </xf>
    <xf numFmtId="4" fontId="55" fillId="33" borderId="27" xfId="51" applyNumberFormat="1" applyFont="1" applyFill="1" applyBorder="1" applyAlignment="1">
      <alignment vertical="center" wrapText="1"/>
    </xf>
    <xf numFmtId="4" fontId="34" fillId="0" borderId="27" xfId="51" applyNumberFormat="1" applyFont="1" applyBorder="1" applyAlignment="1">
      <alignment vertical="center" wrapText="1"/>
    </xf>
    <xf numFmtId="0" fontId="55" fillId="0" borderId="27" xfId="51" applyFont="1" applyBorder="1" applyAlignment="1">
      <alignment horizontal="left" vertical="center" wrapText="1"/>
    </xf>
    <xf numFmtId="4" fontId="55" fillId="17" borderId="27" xfId="51" applyNumberFormat="1" applyFont="1" applyFill="1" applyBorder="1" applyAlignment="1">
      <alignment vertical="center" wrapText="1"/>
    </xf>
    <xf numFmtId="0" fontId="55" fillId="0" borderId="27" xfId="51" applyFont="1" applyBorder="1" applyAlignment="1">
      <alignment vertical="center" wrapText="1"/>
    </xf>
    <xf numFmtId="4" fontId="55" fillId="0" borderId="27" xfId="0" applyNumberFormat="1" applyFont="1" applyBorder="1" applyAlignment="1">
      <alignment vertical="center" wrapText="1"/>
    </xf>
    <xf numFmtId="0" fontId="55" fillId="31" borderId="27" xfId="51" applyFont="1" applyFill="1" applyBorder="1" applyAlignment="1">
      <alignment vertical="center" wrapText="1"/>
    </xf>
    <xf numFmtId="0" fontId="29" fillId="0" borderId="98" xfId="0" applyFont="1" applyBorder="1" applyAlignment="1">
      <alignment horizontal="center" vertical="center"/>
    </xf>
    <xf numFmtId="0" fontId="30" fillId="0" borderId="17" xfId="0" applyFont="1" applyBorder="1" applyAlignment="1">
      <alignment vertical="center"/>
    </xf>
    <xf numFmtId="4" fontId="30" fillId="0" borderId="22" xfId="0" applyNumberFormat="1" applyFont="1" applyBorder="1" applyAlignment="1">
      <alignment vertical="center"/>
    </xf>
    <xf numFmtId="0" fontId="0" fillId="0" borderId="0" xfId="0" applyAlignment="1">
      <alignment horizontal="right" vertical="center"/>
    </xf>
    <xf numFmtId="0" fontId="30" fillId="0" borderId="0" xfId="33" applyFont="1" applyAlignment="1">
      <alignment horizontal="right"/>
    </xf>
    <xf numFmtId="4" fontId="29" fillId="0" borderId="27" xfId="34" applyNumberFormat="1" applyFont="1" applyBorder="1" applyAlignment="1">
      <alignment horizontal="center" vertical="center" wrapText="1"/>
    </xf>
    <xf numFmtId="4" fontId="30" fillId="33" borderId="112" xfId="0" applyNumberFormat="1" applyFont="1" applyFill="1" applyBorder="1" applyAlignment="1">
      <alignment horizontal="right" vertical="center" wrapText="1"/>
    </xf>
    <xf numFmtId="4" fontId="30" fillId="0" borderId="112" xfId="0" applyNumberFormat="1" applyFont="1" applyBorder="1" applyAlignment="1">
      <alignment horizontal="right" vertical="center" wrapText="1"/>
    </xf>
    <xf numFmtId="4" fontId="30" fillId="0" borderId="113" xfId="0" applyNumberFormat="1" applyFont="1" applyBorder="1" applyAlignment="1">
      <alignment horizontal="right" vertical="center" wrapText="1"/>
    </xf>
    <xf numFmtId="169" fontId="42" fillId="0" borderId="0" xfId="30" applyNumberFormat="1"/>
    <xf numFmtId="169" fontId="51" fillId="0" borderId="0" xfId="30" applyNumberFormat="1" applyFont="1"/>
    <xf numFmtId="4" fontId="30" fillId="36" borderId="85" xfId="30" applyNumberFormat="1" applyFont="1" applyFill="1" applyBorder="1" applyAlignment="1">
      <alignment vertical="center" wrapText="1"/>
    </xf>
    <xf numFmtId="169" fontId="45" fillId="36" borderId="83" xfId="30" applyNumberFormat="1" applyFont="1" applyFill="1" applyBorder="1" applyAlignment="1">
      <alignment vertical="center" wrapText="1"/>
    </xf>
    <xf numFmtId="169" fontId="30" fillId="36" borderId="84" xfId="30" applyNumberFormat="1" applyFont="1" applyFill="1" applyBorder="1" applyAlignment="1">
      <alignment vertical="center" wrapText="1"/>
    </xf>
    <xf numFmtId="169" fontId="30" fillId="36" borderId="85" xfId="30" applyNumberFormat="1" applyFont="1" applyFill="1" applyBorder="1" applyAlignment="1">
      <alignment vertical="center" wrapText="1"/>
    </xf>
    <xf numFmtId="169" fontId="29" fillId="36" borderId="85" xfId="30" applyNumberFormat="1" applyFont="1" applyFill="1" applyBorder="1" applyAlignment="1">
      <alignment vertical="center" wrapText="1"/>
    </xf>
    <xf numFmtId="169" fontId="30" fillId="36" borderId="86" xfId="30" applyNumberFormat="1" applyFont="1" applyFill="1" applyBorder="1" applyAlignment="1">
      <alignment vertical="center" wrapText="1"/>
    </xf>
    <xf numFmtId="169" fontId="30" fillId="36" borderId="87" xfId="30" applyNumberFormat="1" applyFont="1" applyFill="1" applyBorder="1" applyAlignment="1">
      <alignment vertical="center" wrapText="1"/>
    </xf>
    <xf numFmtId="169" fontId="29" fillId="36" borderId="84" xfId="30" applyNumberFormat="1" applyFont="1" applyFill="1" applyBorder="1" applyAlignment="1">
      <alignment vertical="center" wrapText="1"/>
    </xf>
    <xf numFmtId="0" fontId="56" fillId="31" borderId="27" xfId="34" applyFont="1" applyFill="1" applyBorder="1" applyAlignment="1">
      <alignment vertical="center" wrapText="1"/>
    </xf>
    <xf numFmtId="4" fontId="44" fillId="0" borderId="0" xfId="34" applyNumberFormat="1" applyFont="1" applyAlignment="1">
      <alignment horizontal="right"/>
    </xf>
    <xf numFmtId="4" fontId="45" fillId="33" borderId="83" xfId="30" applyNumberFormat="1" applyFont="1" applyFill="1" applyBorder="1" applyAlignment="1">
      <alignment vertical="center" wrapText="1"/>
    </xf>
    <xf numFmtId="4" fontId="29" fillId="33" borderId="84" xfId="30" applyNumberFormat="1" applyFont="1" applyFill="1" applyBorder="1" applyAlignment="1">
      <alignment vertical="center" wrapText="1"/>
    </xf>
    <xf numFmtId="4" fontId="29" fillId="33" borderId="85" xfId="30" applyNumberFormat="1" applyFont="1" applyFill="1" applyBorder="1" applyAlignment="1">
      <alignment vertical="center" wrapText="1"/>
    </xf>
    <xf numFmtId="4" fontId="29" fillId="33" borderId="86" xfId="30" applyNumberFormat="1" applyFont="1" applyFill="1" applyBorder="1" applyAlignment="1">
      <alignment vertical="center" wrapText="1"/>
    </xf>
    <xf numFmtId="4" fontId="29" fillId="33" borderId="90" xfId="30" applyNumberFormat="1" applyFont="1" applyFill="1" applyBorder="1" applyAlignment="1">
      <alignment vertical="center" wrapText="1"/>
    </xf>
    <xf numFmtId="4" fontId="29" fillId="33" borderId="87" xfId="30" applyNumberFormat="1" applyFont="1" applyFill="1" applyBorder="1" applyAlignment="1">
      <alignment vertical="center" wrapText="1"/>
    </xf>
    <xf numFmtId="4" fontId="29" fillId="33" borderId="88" xfId="30" applyNumberFormat="1" applyFont="1" applyFill="1" applyBorder="1" applyAlignment="1">
      <alignment vertical="center" wrapText="1"/>
    </xf>
    <xf numFmtId="0" fontId="0" fillId="0" borderId="0" xfId="33" applyFont="1"/>
    <xf numFmtId="49" fontId="30" fillId="0" borderId="27" xfId="51" applyNumberFormat="1" applyFont="1" applyBorder="1" applyAlignment="1">
      <alignment horizontal="center" vertical="center" wrapText="1"/>
    </xf>
    <xf numFmtId="4" fontId="29" fillId="25" borderId="95" xfId="0" applyNumberFormat="1" applyFont="1" applyFill="1" applyBorder="1" applyAlignment="1">
      <alignment vertical="center"/>
    </xf>
    <xf numFmtId="4" fontId="29" fillId="25" borderId="59" xfId="0" applyNumberFormat="1" applyFont="1" applyFill="1" applyBorder="1" applyAlignment="1">
      <alignment vertical="center"/>
    </xf>
    <xf numFmtId="4" fontId="29" fillId="24" borderId="69" xfId="0" applyNumberFormat="1" applyFont="1" applyFill="1" applyBorder="1" applyAlignment="1">
      <alignment vertical="center"/>
    </xf>
    <xf numFmtId="4" fontId="29" fillId="33" borderId="114" xfId="0" applyNumberFormat="1" applyFont="1" applyFill="1" applyBorder="1" applyAlignment="1">
      <alignment vertical="center"/>
    </xf>
    <xf numFmtId="4" fontId="29" fillId="33" borderId="115" xfId="0" applyNumberFormat="1" applyFont="1" applyFill="1" applyBorder="1" applyAlignment="1">
      <alignment vertical="center"/>
    </xf>
    <xf numFmtId="4" fontId="29" fillId="24" borderId="67" xfId="0" applyNumberFormat="1" applyFont="1" applyFill="1" applyBorder="1" applyAlignment="1">
      <alignment vertical="center"/>
    </xf>
    <xf numFmtId="0" fontId="28" fillId="38" borderId="24" xfId="0" applyFont="1" applyFill="1" applyBorder="1" applyAlignment="1">
      <alignment horizontal="center" vertical="center"/>
    </xf>
    <xf numFmtId="0" fontId="28" fillId="0" borderId="0" xfId="33" applyFont="1" applyAlignment="1">
      <alignment horizontal="center"/>
    </xf>
    <xf numFmtId="0" fontId="29" fillId="0" borderId="27" xfId="33" applyFont="1" applyBorder="1" applyAlignment="1">
      <alignment horizontal="center" vertical="center" wrapText="1"/>
    </xf>
    <xf numFmtId="49" fontId="29" fillId="0" borderId="27" xfId="33" applyNumberFormat="1" applyFont="1" applyBorder="1" applyAlignment="1">
      <alignment horizontal="center" vertical="center" wrapText="1"/>
    </xf>
    <xf numFmtId="0" fontId="29" fillId="24" borderId="27" xfId="33" applyFont="1" applyFill="1" applyBorder="1" applyAlignment="1">
      <alignment horizontal="center" vertical="center" wrapText="1"/>
    </xf>
    <xf numFmtId="49" fontId="29" fillId="24" borderId="27" xfId="33" applyNumberFormat="1" applyFont="1" applyFill="1" applyBorder="1" applyAlignment="1">
      <alignment horizontal="center" vertical="center" wrapText="1"/>
    </xf>
    <xf numFmtId="0" fontId="29" fillId="24" borderId="27" xfId="33" applyFont="1" applyFill="1" applyBorder="1" applyAlignment="1">
      <alignment horizontal="left" vertical="center" wrapText="1"/>
    </xf>
    <xf numFmtId="4" fontId="29" fillId="24" borderId="27" xfId="33" applyNumberFormat="1" applyFont="1" applyFill="1" applyBorder="1" applyAlignment="1">
      <alignment vertical="center" wrapText="1"/>
    </xf>
    <xf numFmtId="0" fontId="29" fillId="4" borderId="27" xfId="33" applyFont="1" applyFill="1" applyBorder="1" applyAlignment="1">
      <alignment horizontal="left" vertical="center" wrapText="1"/>
    </xf>
    <xf numFmtId="4" fontId="29" fillId="4" borderId="27" xfId="33" applyNumberFormat="1" applyFont="1" applyFill="1" applyBorder="1" applyAlignment="1">
      <alignment vertical="center" wrapText="1"/>
    </xf>
    <xf numFmtId="0" fontId="30" fillId="0" borderId="27" xfId="33" applyFont="1" applyBorder="1" applyAlignment="1">
      <alignment horizontal="left" vertical="center" wrapText="1"/>
    </xf>
    <xf numFmtId="4" fontId="30" fillId="17" borderId="27" xfId="33" applyNumberFormat="1" applyFont="1" applyFill="1" applyBorder="1" applyAlignment="1">
      <alignment vertical="center" wrapText="1"/>
    </xf>
    <xf numFmtId="4" fontId="30" fillId="17" borderId="27" xfId="34" applyNumberFormat="1" applyFont="1" applyFill="1" applyBorder="1" applyAlignment="1">
      <alignment vertical="center" wrapText="1"/>
    </xf>
    <xf numFmtId="4" fontId="29" fillId="4" borderId="27" xfId="34" applyNumberFormat="1" applyFont="1" applyFill="1" applyBorder="1" applyAlignment="1">
      <alignment vertical="center" wrapText="1"/>
    </xf>
    <xf numFmtId="0" fontId="29" fillId="4" borderId="27" xfId="33" applyFont="1" applyFill="1" applyBorder="1" applyAlignment="1">
      <alignment vertical="center" wrapText="1"/>
    </xf>
    <xf numFmtId="49" fontId="29" fillId="39" borderId="27" xfId="34" applyNumberFormat="1" applyFont="1" applyFill="1" applyBorder="1" applyAlignment="1">
      <alignment horizontal="center" vertical="center" wrapText="1"/>
    </xf>
    <xf numFmtId="0" fontId="29" fillId="4" borderId="27" xfId="34" applyFont="1" applyFill="1" applyBorder="1" applyAlignment="1">
      <alignment horizontal="left" vertical="center" wrapText="1"/>
    </xf>
    <xf numFmtId="0" fontId="33" fillId="0" borderId="27" xfId="36" applyFont="1" applyBorder="1" applyAlignment="1">
      <alignment horizontal="left" vertical="center" wrapText="1"/>
    </xf>
    <xf numFmtId="4" fontId="34" fillId="17" borderId="27" xfId="33" applyNumberFormat="1" applyFont="1" applyFill="1" applyBorder="1" applyAlignment="1">
      <alignment horizontal="right" vertical="center" wrapText="1"/>
    </xf>
    <xf numFmtId="4" fontId="34" fillId="0" borderId="27" xfId="33" applyNumberFormat="1" applyFont="1" applyBorder="1" applyAlignment="1">
      <alignment horizontal="right" vertical="center" wrapText="1"/>
    </xf>
    <xf numFmtId="4" fontId="53" fillId="0" borderId="27" xfId="0" applyNumberFormat="1" applyFont="1" applyBorder="1" applyAlignment="1">
      <alignment wrapText="1"/>
    </xf>
    <xf numFmtId="4" fontId="34" fillId="17" borderId="27" xfId="34" applyNumberFormat="1" applyFont="1" applyFill="1" applyBorder="1" applyAlignment="1">
      <alignment vertical="center" wrapText="1"/>
    </xf>
    <xf numFmtId="4" fontId="34" fillId="33" borderId="27" xfId="34" applyNumberFormat="1" applyFont="1" applyFill="1" applyBorder="1" applyAlignment="1">
      <alignment vertical="center" wrapText="1"/>
    </xf>
    <xf numFmtId="4" fontId="34" fillId="0" borderId="27" xfId="34" applyNumberFormat="1" applyFont="1" applyBorder="1" applyAlignment="1">
      <alignment vertical="center" wrapText="1"/>
    </xf>
    <xf numFmtId="4" fontId="55" fillId="0" borderId="27" xfId="51" applyNumberFormat="1" applyFont="1" applyBorder="1" applyAlignment="1">
      <alignment vertical="center" wrapText="1"/>
    </xf>
    <xf numFmtId="4" fontId="55" fillId="37" borderId="27" xfId="51" applyNumberFormat="1" applyFont="1" applyFill="1" applyBorder="1" applyAlignment="1">
      <alignment vertical="center" wrapText="1"/>
    </xf>
    <xf numFmtId="4" fontId="55" fillId="0" borderId="27" xfId="34" applyNumberFormat="1" applyFont="1" applyBorder="1" applyAlignment="1">
      <alignment vertical="center" wrapText="1"/>
    </xf>
    <xf numFmtId="0" fontId="34" fillId="0" borderId="27" xfId="34" applyFont="1" applyBorder="1" applyAlignment="1">
      <alignment horizontal="left" vertical="center" wrapText="1"/>
    </xf>
    <xf numFmtId="4" fontId="34" fillId="17" borderId="27" xfId="33" applyNumberFormat="1" applyFont="1" applyFill="1" applyBorder="1" applyAlignment="1">
      <alignment vertical="center" wrapText="1"/>
    </xf>
    <xf numFmtId="4" fontId="34" fillId="33" borderId="27" xfId="33" applyNumberFormat="1" applyFont="1" applyFill="1" applyBorder="1" applyAlignment="1">
      <alignment vertical="center" wrapText="1"/>
    </xf>
    <xf numFmtId="4" fontId="34" fillId="0" borderId="27" xfId="33" applyNumberFormat="1" applyFont="1" applyBorder="1" applyAlignment="1">
      <alignment vertical="center" wrapText="1"/>
    </xf>
    <xf numFmtId="4" fontId="55" fillId="0" borderId="27" xfId="34" applyNumberFormat="1" applyFont="1" applyBorder="1" applyAlignment="1">
      <alignment horizontal="right" vertical="center" wrapText="1"/>
    </xf>
    <xf numFmtId="4" fontId="34" fillId="0" borderId="27" xfId="34" applyNumberFormat="1" applyFont="1" applyBorder="1" applyAlignment="1">
      <alignment horizontal="right" vertical="center" wrapText="1"/>
    </xf>
    <xf numFmtId="4" fontId="29" fillId="4" borderId="27" xfId="34" applyNumberFormat="1" applyFont="1" applyFill="1" applyBorder="1" applyAlignment="1">
      <alignment horizontal="right" vertical="center" wrapText="1"/>
    </xf>
    <xf numFmtId="4" fontId="55" fillId="0" borderId="27" xfId="33" applyNumberFormat="1" applyFont="1" applyBorder="1" applyAlignment="1">
      <alignment vertical="center" wrapText="1"/>
    </xf>
    <xf numFmtId="4" fontId="34" fillId="17" borderId="27" xfId="0" applyNumberFormat="1" applyFont="1" applyFill="1" applyBorder="1" applyAlignment="1">
      <alignment vertical="center" wrapText="1"/>
    </xf>
    <xf numFmtId="4" fontId="34" fillId="0" borderId="27" xfId="0" applyNumberFormat="1" applyFont="1" applyBorder="1" applyAlignment="1">
      <alignment vertical="center" wrapText="1"/>
    </xf>
    <xf numFmtId="4" fontId="30" fillId="25" borderId="27" xfId="34" applyNumberFormat="1" applyFont="1" applyFill="1" applyBorder="1" applyAlignment="1">
      <alignment vertical="center" wrapText="1"/>
    </xf>
    <xf numFmtId="0" fontId="29" fillId="4" borderId="27" xfId="34" applyFont="1" applyFill="1" applyBorder="1" applyAlignment="1">
      <alignment vertical="center" wrapText="1"/>
    </xf>
    <xf numFmtId="4" fontId="29" fillId="32" borderId="27" xfId="34" applyNumberFormat="1" applyFont="1" applyFill="1" applyBorder="1" applyAlignment="1">
      <alignment vertical="center" wrapText="1"/>
    </xf>
    <xf numFmtId="4" fontId="29" fillId="33" borderId="27" xfId="34" applyNumberFormat="1" applyFont="1" applyFill="1" applyBorder="1" applyAlignment="1">
      <alignment vertical="center" wrapText="1"/>
    </xf>
    <xf numFmtId="4" fontId="29" fillId="0" borderId="27" xfId="34" applyNumberFormat="1" applyFont="1" applyBorder="1" applyAlignment="1">
      <alignment vertical="center" wrapText="1"/>
    </xf>
    <xf numFmtId="4" fontId="55" fillId="32" borderId="27" xfId="51" applyNumberFormat="1" applyFont="1" applyFill="1" applyBorder="1" applyAlignment="1">
      <alignment vertical="center" wrapText="1"/>
    </xf>
    <xf numFmtId="4" fontId="55" fillId="32" borderId="27" xfId="33" applyNumberFormat="1" applyFont="1" applyFill="1" applyBorder="1" applyAlignment="1">
      <alignment vertical="center" wrapText="1"/>
    </xf>
    <xf numFmtId="4" fontId="53" fillId="0" borderId="27" xfId="33" applyNumberFormat="1" applyFont="1" applyBorder="1" applyAlignment="1">
      <alignment vertical="center" wrapText="1"/>
    </xf>
    <xf numFmtId="4" fontId="30" fillId="32" borderId="27" xfId="33" applyNumberFormat="1" applyFont="1" applyFill="1" applyBorder="1" applyAlignment="1">
      <alignment vertical="center" wrapText="1"/>
    </xf>
    <xf numFmtId="4" fontId="29" fillId="39" borderId="27" xfId="34" applyNumberFormat="1" applyFont="1" applyFill="1" applyBorder="1" applyAlignment="1">
      <alignment horizontal="center" vertical="center" wrapText="1"/>
    </xf>
    <xf numFmtId="4" fontId="29" fillId="4" borderId="27" xfId="34" applyNumberFormat="1" applyFont="1" applyFill="1" applyBorder="1" applyAlignment="1">
      <alignment horizontal="left" vertical="center" wrapText="1"/>
    </xf>
    <xf numFmtId="4" fontId="29" fillId="4" borderId="27" xfId="34" applyNumberFormat="1" applyFont="1" applyFill="1" applyBorder="1" applyAlignment="1">
      <alignment vertical="top" wrapText="1"/>
    </xf>
    <xf numFmtId="0" fontId="26" fillId="15" borderId="27" xfId="33" applyFont="1" applyFill="1" applyBorder="1" applyAlignment="1">
      <alignment horizontal="left"/>
    </xf>
    <xf numFmtId="49" fontId="28" fillId="15" borderId="27" xfId="33" applyNumberFormat="1" applyFont="1" applyFill="1" applyBorder="1" applyAlignment="1">
      <alignment horizontal="center"/>
    </xf>
    <xf numFmtId="4" fontId="29" fillId="15" borderId="27" xfId="33" applyNumberFormat="1" applyFont="1" applyFill="1" applyBorder="1" applyAlignment="1">
      <alignment vertical="center" wrapText="1"/>
    </xf>
    <xf numFmtId="4" fontId="29" fillId="0" borderId="27" xfId="33" applyNumberFormat="1" applyFont="1" applyBorder="1" applyAlignment="1">
      <alignment vertical="center" wrapText="1"/>
    </xf>
    <xf numFmtId="0" fontId="30" fillId="0" borderId="27" xfId="34" applyFont="1" applyBorder="1" applyAlignment="1">
      <alignment wrapText="1"/>
    </xf>
    <xf numFmtId="0" fontId="29" fillId="4" borderId="27" xfId="34" applyFont="1" applyFill="1" applyBorder="1" applyAlignment="1">
      <alignment horizontal="left" wrapText="1"/>
    </xf>
    <xf numFmtId="0" fontId="29" fillId="24" borderId="27" xfId="33" applyFont="1" applyFill="1" applyBorder="1" applyAlignment="1">
      <alignment horizontal="center" wrapText="1"/>
    </xf>
    <xf numFmtId="49" fontId="29" fillId="24" borderId="27" xfId="33" applyNumberFormat="1" applyFont="1" applyFill="1" applyBorder="1" applyAlignment="1">
      <alignment horizontal="center" wrapText="1"/>
    </xf>
    <xf numFmtId="0" fontId="29" fillId="24" borderId="27" xfId="33" applyFont="1" applyFill="1" applyBorder="1" applyAlignment="1">
      <alignment horizontal="left" wrapText="1"/>
    </xf>
    <xf numFmtId="0" fontId="29" fillId="4" borderId="27" xfId="33" applyFont="1" applyFill="1" applyBorder="1" applyAlignment="1">
      <alignment horizontal="left" wrapText="1"/>
    </xf>
    <xf numFmtId="49" fontId="29" fillId="39" borderId="27" xfId="33" applyNumberFormat="1" applyFont="1" applyFill="1" applyBorder="1" applyAlignment="1">
      <alignment horizontal="center" wrapText="1"/>
    </xf>
    <xf numFmtId="0" fontId="29" fillId="4" borderId="27" xfId="34" applyFont="1" applyFill="1" applyBorder="1" applyAlignment="1">
      <alignment wrapText="1"/>
    </xf>
    <xf numFmtId="165" fontId="55" fillId="33" borderId="27" xfId="51" applyNumberFormat="1" applyFont="1" applyFill="1" applyBorder="1" applyAlignment="1">
      <alignment horizontal="right" vertical="center" wrapText="1"/>
    </xf>
    <xf numFmtId="165" fontId="55" fillId="0" borderId="27" xfId="0" applyNumberFormat="1" applyFont="1" applyBorder="1" applyAlignment="1">
      <alignment vertical="center" wrapText="1"/>
    </xf>
    <xf numFmtId="0" fontId="55" fillId="31" borderId="27" xfId="51" applyFont="1" applyFill="1" applyBorder="1" applyAlignment="1">
      <alignment wrapText="1"/>
    </xf>
    <xf numFmtId="4" fontId="55" fillId="31" borderId="27" xfId="51" applyNumberFormat="1" applyFont="1" applyFill="1" applyBorder="1" applyAlignment="1">
      <alignment horizontal="right" wrapText="1"/>
    </xf>
    <xf numFmtId="0" fontId="30" fillId="0" borderId="27" xfId="34" applyFont="1" applyBorder="1" applyAlignment="1">
      <alignment horizontal="left" wrapText="1"/>
    </xf>
    <xf numFmtId="0" fontId="29" fillId="27" borderId="27" xfId="33" applyFont="1" applyFill="1" applyBorder="1" applyAlignment="1">
      <alignment horizontal="left" wrapText="1"/>
    </xf>
    <xf numFmtId="0" fontId="29" fillId="27" borderId="27" xfId="33" applyFont="1" applyFill="1" applyBorder="1" applyAlignment="1">
      <alignment horizontal="left" vertical="center" wrapText="1"/>
    </xf>
    <xf numFmtId="0" fontId="29" fillId="0" borderId="27" xfId="34" applyFont="1" applyBorder="1" applyAlignment="1">
      <alignment wrapText="1"/>
    </xf>
    <xf numFmtId="49" fontId="29" fillId="39" borderId="27" xfId="34" applyNumberFormat="1" applyFont="1" applyFill="1" applyBorder="1" applyAlignment="1">
      <alignment horizontal="center" wrapText="1"/>
    </xf>
    <xf numFmtId="0" fontId="29" fillId="24" borderId="27" xfId="33" applyFont="1" applyFill="1" applyBorder="1" applyAlignment="1">
      <alignment horizontal="center" vertical="top" wrapText="1"/>
    </xf>
    <xf numFmtId="49" fontId="29" fillId="24" borderId="27" xfId="33" applyNumberFormat="1" applyFont="1" applyFill="1" applyBorder="1" applyAlignment="1">
      <alignment horizontal="center" vertical="top" wrapText="1"/>
    </xf>
    <xf numFmtId="0" fontId="29" fillId="24" borderId="27" xfId="33" applyFont="1" applyFill="1" applyBorder="1" applyAlignment="1">
      <alignment vertical="top" wrapText="1"/>
    </xf>
    <xf numFmtId="49" fontId="29" fillId="39" borderId="27" xfId="33" applyNumberFormat="1" applyFont="1" applyFill="1" applyBorder="1" applyAlignment="1">
      <alignment horizontal="center" vertical="top" wrapText="1"/>
    </xf>
    <xf numFmtId="49" fontId="29" fillId="39" borderId="27" xfId="34" applyNumberFormat="1" applyFont="1" applyFill="1" applyBorder="1" applyAlignment="1">
      <alignment horizontal="center" vertical="top" wrapText="1"/>
    </xf>
    <xf numFmtId="4" fontId="29" fillId="4" borderId="116" xfId="0" applyNumberFormat="1" applyFont="1" applyFill="1" applyBorder="1" applyAlignment="1">
      <alignment vertical="center"/>
    </xf>
    <xf numFmtId="0" fontId="29" fillId="4" borderId="117" xfId="0" applyFont="1" applyFill="1" applyBorder="1" applyAlignment="1">
      <alignment vertical="center"/>
    </xf>
    <xf numFmtId="0" fontId="29" fillId="4" borderId="117" xfId="0" applyFont="1" applyFill="1" applyBorder="1" applyAlignment="1">
      <alignment horizontal="center" vertical="center"/>
    </xf>
    <xf numFmtId="0" fontId="29" fillId="4" borderId="118" xfId="0" applyFont="1" applyFill="1" applyBorder="1" applyAlignment="1">
      <alignment horizontal="center" vertical="center"/>
    </xf>
    <xf numFmtId="0" fontId="30" fillId="0" borderId="119" xfId="0" applyFont="1" applyBorder="1" applyAlignment="1">
      <alignment horizontal="center" vertical="center"/>
    </xf>
    <xf numFmtId="0" fontId="29" fillId="0" borderId="120" xfId="0" applyFont="1" applyBorder="1" applyAlignment="1">
      <alignment horizontal="center" vertical="center"/>
    </xf>
    <xf numFmtId="0" fontId="30" fillId="0" borderId="121" xfId="0" applyFont="1" applyBorder="1" applyAlignment="1">
      <alignment vertical="center"/>
    </xf>
    <xf numFmtId="4" fontId="29" fillId="4" borderId="29" xfId="0" applyNumberFormat="1" applyFont="1" applyFill="1" applyBorder="1" applyAlignment="1">
      <alignment vertical="center"/>
    </xf>
    <xf numFmtId="4" fontId="29" fillId="4" borderId="122" xfId="0" applyNumberFormat="1" applyFont="1" applyFill="1" applyBorder="1" applyAlignment="1">
      <alignment vertical="center"/>
    </xf>
    <xf numFmtId="4" fontId="29" fillId="4" borderId="123" xfId="0" applyNumberFormat="1" applyFont="1" applyFill="1" applyBorder="1" applyAlignment="1">
      <alignment vertical="center"/>
    </xf>
    <xf numFmtId="4" fontId="29" fillId="4" borderId="90" xfId="0" applyNumberFormat="1" applyFont="1" applyFill="1" applyBorder="1" applyAlignment="1">
      <alignment vertical="center"/>
    </xf>
    <xf numFmtId="4" fontId="30" fillId="0" borderId="35" xfId="0" applyNumberFormat="1" applyFont="1" applyBorder="1" applyAlignment="1">
      <alignment vertical="center"/>
    </xf>
    <xf numFmtId="4" fontId="29" fillId="0" borderId="0" xfId="0" applyNumberFormat="1" applyFont="1"/>
    <xf numFmtId="4" fontId="29" fillId="0" borderId="0" xfId="0" applyNumberFormat="1" applyFont="1" applyAlignment="1">
      <alignment vertical="center" wrapText="1"/>
    </xf>
    <xf numFmtId="4" fontId="30" fillId="37" borderId="27" xfId="33" applyNumberFormat="1" applyFont="1" applyFill="1" applyBorder="1" applyAlignment="1">
      <alignment vertical="center" wrapText="1"/>
    </xf>
    <xf numFmtId="4" fontId="29" fillId="33" borderId="27" xfId="0" applyNumberFormat="1" applyFont="1" applyFill="1" applyBorder="1" applyAlignment="1">
      <alignment horizontal="center" vertical="center" wrapText="1"/>
    </xf>
    <xf numFmtId="0" fontId="29" fillId="32" borderId="27" xfId="0" applyFont="1" applyFill="1" applyBorder="1" applyAlignment="1">
      <alignment horizontal="center" vertical="center" wrapText="1"/>
    </xf>
    <xf numFmtId="0" fontId="29" fillId="0" borderId="124" xfId="0" applyFont="1" applyBorder="1" applyAlignment="1">
      <alignment horizontal="justify" vertical="center" wrapText="1"/>
    </xf>
    <xf numFmtId="4" fontId="29" fillId="19" borderId="19" xfId="0" applyNumberFormat="1" applyFont="1" applyFill="1" applyBorder="1" applyAlignment="1">
      <alignment horizontal="right" vertical="center" wrapText="1"/>
    </xf>
    <xf numFmtId="0" fontId="29" fillId="19" borderId="24" xfId="0" applyFont="1" applyFill="1" applyBorder="1" applyAlignment="1">
      <alignment horizontal="center" vertical="center" wrapText="1"/>
    </xf>
    <xf numFmtId="4" fontId="29" fillId="41" borderId="43" xfId="0" applyNumberFormat="1" applyFont="1" applyFill="1" applyBorder="1" applyAlignment="1">
      <alignment horizontal="right" vertical="center" wrapText="1"/>
    </xf>
    <xf numFmtId="4" fontId="29" fillId="0" borderId="43" xfId="0" applyNumberFormat="1" applyFont="1" applyBorder="1" applyAlignment="1">
      <alignment horizontal="right" vertical="center" wrapText="1"/>
    </xf>
    <xf numFmtId="4" fontId="29" fillId="0" borderId="125" xfId="0" applyNumberFormat="1" applyFont="1" applyBorder="1" applyAlignment="1">
      <alignment horizontal="right" vertical="center" wrapText="1"/>
    </xf>
    <xf numFmtId="0" fontId="28" fillId="38" borderId="25" xfId="0" applyFont="1" applyFill="1" applyBorder="1" applyAlignment="1">
      <alignment horizontal="center" vertical="center"/>
    </xf>
    <xf numFmtId="0" fontId="28" fillId="38" borderId="26" xfId="0" applyFont="1" applyFill="1" applyBorder="1" applyAlignment="1">
      <alignment horizontal="center" vertical="center"/>
    </xf>
    <xf numFmtId="4" fontId="30" fillId="32" borderId="37" xfId="30" applyNumberFormat="1" applyFont="1" applyFill="1" applyBorder="1" applyAlignment="1">
      <alignment vertical="center" wrapText="1"/>
    </xf>
    <xf numFmtId="4" fontId="30" fillId="32" borderId="47" xfId="30" applyNumberFormat="1" applyFont="1" applyFill="1" applyBorder="1" applyAlignment="1">
      <alignment vertical="center" wrapText="1"/>
    </xf>
    <xf numFmtId="4" fontId="30" fillId="32" borderId="52" xfId="30" applyNumberFormat="1" applyFont="1" applyFill="1" applyBorder="1" applyAlignment="1">
      <alignment vertical="center" wrapText="1"/>
    </xf>
    <xf numFmtId="4" fontId="30" fillId="32" borderId="89" xfId="30" applyNumberFormat="1" applyFont="1" applyFill="1" applyBorder="1" applyAlignment="1">
      <alignment vertical="center" wrapText="1"/>
    </xf>
    <xf numFmtId="4" fontId="30" fillId="32" borderId="56" xfId="30" applyNumberFormat="1" applyFont="1" applyFill="1" applyBorder="1" applyAlignment="1">
      <alignment vertical="center" wrapText="1"/>
    </xf>
    <xf numFmtId="4" fontId="30" fillId="32" borderId="61" xfId="30" applyNumberFormat="1" applyFont="1" applyFill="1" applyBorder="1" applyAlignment="1">
      <alignment vertical="center" wrapText="1"/>
    </xf>
    <xf numFmtId="0" fontId="29" fillId="33" borderId="39" xfId="56" applyFont="1" applyFill="1" applyBorder="1" applyAlignment="1">
      <alignment horizontal="center" vertical="center" wrapText="1"/>
    </xf>
    <xf numFmtId="0" fontId="60" fillId="36" borderId="83" xfId="35" applyFont="1" applyFill="1" applyBorder="1" applyAlignment="1">
      <alignment horizontal="center" vertical="center" wrapText="1"/>
    </xf>
    <xf numFmtId="0" fontId="30" fillId="0" borderId="81" xfId="34" applyFont="1" applyBorder="1" applyAlignment="1">
      <alignment horizontal="center" vertical="center" wrapText="1"/>
    </xf>
    <xf numFmtId="4" fontId="30" fillId="33" borderId="27" xfId="60" applyNumberFormat="1" applyFont="1" applyFill="1" applyBorder="1" applyAlignment="1">
      <alignment vertical="center" wrapText="1"/>
    </xf>
    <xf numFmtId="4" fontId="30" fillId="0" borderId="27" xfId="60" applyNumberFormat="1" applyFont="1" applyBorder="1" applyAlignment="1">
      <alignment vertical="center" wrapText="1"/>
    </xf>
    <xf numFmtId="4" fontId="30" fillId="0" borderId="51" xfId="60" applyNumberFormat="1" applyFont="1" applyBorder="1" applyAlignment="1">
      <alignment vertical="center" wrapText="1"/>
    </xf>
    <xf numFmtId="0" fontId="30" fillId="0" borderId="21" xfId="0" applyFont="1" applyBorder="1" applyAlignment="1">
      <alignment horizontal="center" vertical="center"/>
    </xf>
    <xf numFmtId="49" fontId="29" fillId="27" borderId="31" xfId="0" applyNumberFormat="1" applyFont="1" applyFill="1" applyBorder="1" applyAlignment="1">
      <alignment horizontal="center" vertical="center"/>
    </xf>
    <xf numFmtId="49" fontId="29" fillId="4" borderId="31" xfId="0" applyNumberFormat="1" applyFont="1" applyFill="1" applyBorder="1" applyAlignment="1">
      <alignment horizontal="center" vertical="center"/>
    </xf>
    <xf numFmtId="4" fontId="29" fillId="4" borderId="127" xfId="0" applyNumberFormat="1" applyFont="1" applyFill="1" applyBorder="1" applyAlignment="1">
      <alignment vertical="center"/>
    </xf>
    <xf numFmtId="4" fontId="29" fillId="4" borderId="128" xfId="0" applyNumberFormat="1" applyFont="1" applyFill="1" applyBorder="1" applyAlignment="1">
      <alignment vertical="center"/>
    </xf>
    <xf numFmtId="4" fontId="29" fillId="4" borderId="129" xfId="0" applyNumberFormat="1" applyFont="1" applyFill="1" applyBorder="1" applyAlignment="1">
      <alignment vertical="center"/>
    </xf>
    <xf numFmtId="4" fontId="29" fillId="24" borderId="130" xfId="0" applyNumberFormat="1" applyFont="1" applyFill="1" applyBorder="1" applyAlignment="1">
      <alignment vertical="center"/>
    </xf>
    <xf numFmtId="0" fontId="29" fillId="32" borderId="39" xfId="0" applyFont="1" applyFill="1" applyBorder="1" applyAlignment="1">
      <alignment horizontal="center" vertical="center" wrapText="1"/>
    </xf>
    <xf numFmtId="4" fontId="29" fillId="33" borderId="39" xfId="0" applyNumberFormat="1" applyFont="1" applyFill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  <xf numFmtId="0" fontId="29" fillId="0" borderId="108" xfId="0" applyFont="1" applyBorder="1" applyAlignment="1">
      <alignment horizontal="center" vertical="center" wrapText="1"/>
    </xf>
    <xf numFmtId="10" fontId="29" fillId="0" borderId="0" xfId="0" applyNumberFormat="1" applyFont="1" applyAlignment="1">
      <alignment horizontal="right" vertical="top" wrapText="1"/>
    </xf>
    <xf numFmtId="10" fontId="29" fillId="0" borderId="0" xfId="0" applyNumberFormat="1" applyFont="1" applyAlignment="1">
      <alignment horizontal="right" vertical="center" wrapText="1"/>
    </xf>
    <xf numFmtId="0" fontId="30" fillId="0" borderId="24" xfId="0" applyFont="1" applyBorder="1" applyAlignment="1">
      <alignment vertical="center"/>
    </xf>
    <xf numFmtId="0" fontId="26" fillId="0" borderId="104" xfId="0" applyFont="1" applyBorder="1" applyAlignment="1">
      <alignment horizontal="center" vertical="center"/>
    </xf>
    <xf numFmtId="0" fontId="0" fillId="0" borderId="104" xfId="0" applyBorder="1" applyAlignment="1">
      <alignment vertical="center"/>
    </xf>
    <xf numFmtId="49" fontId="29" fillId="40" borderId="14" xfId="0" applyNumberFormat="1" applyFont="1" applyFill="1" applyBorder="1" applyAlignment="1">
      <alignment vertical="center"/>
    </xf>
    <xf numFmtId="0" fontId="26" fillId="40" borderId="15" xfId="0" applyFont="1" applyFill="1" applyBorder="1" applyAlignment="1">
      <alignment horizontal="center" vertical="center"/>
    </xf>
    <xf numFmtId="0" fontId="0" fillId="40" borderId="15" xfId="0" applyFill="1" applyBorder="1" applyAlignment="1">
      <alignment vertical="center"/>
    </xf>
    <xf numFmtId="0" fontId="29" fillId="4" borderId="117" xfId="0" applyFont="1" applyFill="1" applyBorder="1" applyAlignment="1">
      <alignment horizontal="left" vertical="center" wrapText="1"/>
    </xf>
    <xf numFmtId="0" fontId="30" fillId="0" borderId="27" xfId="33" applyFont="1" applyBorder="1" applyAlignment="1">
      <alignment horizontal="center" vertical="center" wrapText="1"/>
    </xf>
    <xf numFmtId="0" fontId="29" fillId="39" borderId="27" xfId="34" applyFont="1" applyFill="1" applyBorder="1" applyAlignment="1">
      <alignment horizontal="center" vertical="center" wrapText="1"/>
    </xf>
    <xf numFmtId="0" fontId="29" fillId="39" borderId="27" xfId="33" applyFont="1" applyFill="1" applyBorder="1" applyAlignment="1">
      <alignment horizontal="center" vertical="center" wrapText="1"/>
    </xf>
    <xf numFmtId="0" fontId="29" fillId="39" borderId="27" xfId="33" applyFont="1" applyFill="1" applyBorder="1" applyAlignment="1">
      <alignment horizontal="center" wrapText="1"/>
    </xf>
    <xf numFmtId="0" fontId="29" fillId="39" borderId="27" xfId="34" applyFont="1" applyFill="1" applyBorder="1" applyAlignment="1">
      <alignment vertical="center" wrapText="1"/>
    </xf>
    <xf numFmtId="4" fontId="29" fillId="4" borderId="131" xfId="0" applyNumberFormat="1" applyFont="1" applyFill="1" applyBorder="1" applyAlignment="1">
      <alignment vertical="center"/>
    </xf>
    <xf numFmtId="4" fontId="30" fillId="33" borderId="132" xfId="0" applyNumberFormat="1" applyFont="1" applyFill="1" applyBorder="1" applyAlignment="1">
      <alignment vertical="center"/>
    </xf>
    <xf numFmtId="4" fontId="29" fillId="4" borderId="133" xfId="0" applyNumberFormat="1" applyFont="1" applyFill="1" applyBorder="1" applyAlignment="1">
      <alignment vertical="center"/>
    </xf>
    <xf numFmtId="4" fontId="29" fillId="4" borderId="132" xfId="0" applyNumberFormat="1" applyFont="1" applyFill="1" applyBorder="1" applyAlignment="1">
      <alignment vertical="center"/>
    </xf>
    <xf numFmtId="4" fontId="30" fillId="33" borderId="134" xfId="0" applyNumberFormat="1" applyFont="1" applyFill="1" applyBorder="1" applyAlignment="1">
      <alignment vertical="center"/>
    </xf>
    <xf numFmtId="4" fontId="29" fillId="4" borderId="135" xfId="0" applyNumberFormat="1" applyFont="1" applyFill="1" applyBorder="1" applyAlignment="1">
      <alignment vertical="center"/>
    </xf>
    <xf numFmtId="4" fontId="29" fillId="4" borderId="136" xfId="0" applyNumberFormat="1" applyFont="1" applyFill="1" applyBorder="1" applyAlignment="1">
      <alignment vertical="center"/>
    </xf>
    <xf numFmtId="4" fontId="29" fillId="4" borderId="15" xfId="0" applyNumberFormat="1" applyFont="1" applyFill="1" applyBorder="1" applyAlignment="1">
      <alignment vertical="center"/>
    </xf>
    <xf numFmtId="4" fontId="29" fillId="4" borderId="137" xfId="0" applyNumberFormat="1" applyFont="1" applyFill="1" applyBorder="1" applyAlignment="1">
      <alignment vertical="center"/>
    </xf>
    <xf numFmtId="4" fontId="30" fillId="33" borderId="71" xfId="0" applyNumberFormat="1" applyFont="1" applyFill="1" applyBorder="1" applyAlignment="1">
      <alignment vertical="center"/>
    </xf>
    <xf numFmtId="4" fontId="29" fillId="4" borderId="12" xfId="0" applyNumberFormat="1" applyFont="1" applyFill="1" applyBorder="1" applyAlignment="1">
      <alignment vertical="center"/>
    </xf>
    <xf numFmtId="4" fontId="30" fillId="33" borderId="132" xfId="0" applyNumberFormat="1" applyFont="1" applyFill="1" applyBorder="1" applyAlignment="1">
      <alignment horizontal="right" vertical="center"/>
    </xf>
    <xf numFmtId="4" fontId="30" fillId="25" borderId="65" xfId="0" applyNumberFormat="1" applyFont="1" applyFill="1" applyBorder="1" applyAlignment="1">
      <alignment vertical="center"/>
    </xf>
    <xf numFmtId="4" fontId="30" fillId="25" borderId="138" xfId="0" applyNumberFormat="1" applyFont="1" applyFill="1" applyBorder="1" applyAlignment="1">
      <alignment vertical="center"/>
    </xf>
    <xf numFmtId="4" fontId="30" fillId="25" borderId="139" xfId="0" applyNumberFormat="1" applyFont="1" applyFill="1" applyBorder="1" applyAlignment="1">
      <alignment vertical="center"/>
    </xf>
    <xf numFmtId="4" fontId="29" fillId="4" borderId="140" xfId="0" applyNumberFormat="1" applyFont="1" applyFill="1" applyBorder="1" applyAlignment="1">
      <alignment vertical="center"/>
    </xf>
    <xf numFmtId="4" fontId="30" fillId="25" borderId="65" xfId="0" applyNumberFormat="1" applyFont="1" applyFill="1" applyBorder="1" applyAlignment="1">
      <alignment horizontal="center" vertical="center"/>
    </xf>
    <xf numFmtId="4" fontId="29" fillId="0" borderId="32" xfId="0" applyNumberFormat="1" applyFont="1" applyBorder="1" applyAlignment="1">
      <alignment vertical="center"/>
    </xf>
    <xf numFmtId="4" fontId="29" fillId="0" borderId="33" xfId="0" applyNumberFormat="1" applyFont="1" applyBorder="1" applyAlignment="1">
      <alignment vertical="center"/>
    </xf>
    <xf numFmtId="4" fontId="29" fillId="15" borderId="141" xfId="0" applyNumberFormat="1" applyFont="1" applyFill="1" applyBorder="1" applyAlignment="1">
      <alignment vertical="center"/>
    </xf>
    <xf numFmtId="4" fontId="30" fillId="0" borderId="28" xfId="51" applyNumberFormat="1" applyFont="1" applyBorder="1" applyAlignment="1">
      <alignment horizontal="right" vertical="center" wrapText="1"/>
    </xf>
    <xf numFmtId="0" fontId="30" fillId="0" borderId="28" xfId="51" applyFont="1" applyBorder="1" applyAlignment="1">
      <alignment vertical="center" wrapText="1"/>
    </xf>
    <xf numFmtId="0" fontId="53" fillId="0" borderId="27" xfId="51" applyFont="1" applyBorder="1" applyAlignment="1">
      <alignment vertical="center" wrapText="1"/>
    </xf>
    <xf numFmtId="4" fontId="53" fillId="0" borderId="27" xfId="51" applyNumberFormat="1" applyFont="1" applyBorder="1" applyAlignment="1">
      <alignment horizontal="right" vertical="center" wrapText="1"/>
    </xf>
    <xf numFmtId="165" fontId="55" fillId="0" borderId="27" xfId="51" applyNumberFormat="1" applyFont="1" applyBorder="1" applyAlignment="1">
      <alignment horizontal="right" vertical="center"/>
    </xf>
    <xf numFmtId="165" fontId="55" fillId="0" borderId="27" xfId="0" applyNumberFormat="1" applyFont="1" applyBorder="1" applyAlignment="1">
      <alignment vertical="center"/>
    </xf>
    <xf numFmtId="4" fontId="55" fillId="0" borderId="27" xfId="51" applyNumberFormat="1" applyFont="1" applyBorder="1" applyAlignment="1">
      <alignment horizontal="right"/>
    </xf>
    <xf numFmtId="0" fontId="30" fillId="0" borderId="27" xfId="54" applyFont="1" applyBorder="1" applyAlignment="1">
      <alignment horizontal="left" vertical="center" wrapText="1"/>
    </xf>
    <xf numFmtId="4" fontId="55" fillId="0" borderId="27" xfId="51" applyNumberFormat="1" applyFont="1" applyBorder="1" applyAlignment="1">
      <alignment horizontal="right" vertical="center" wrapText="1"/>
    </xf>
    <xf numFmtId="0" fontId="30" fillId="0" borderId="27" xfId="54" applyFont="1" applyBorder="1" applyAlignment="1">
      <alignment vertical="center" wrapText="1"/>
    </xf>
    <xf numFmtId="0" fontId="30" fillId="0" borderId="29" xfId="51" applyFont="1" applyBorder="1" applyAlignment="1">
      <alignment horizontal="left" vertical="center" wrapText="1"/>
    </xf>
    <xf numFmtId="0" fontId="30" fillId="0" borderId="28" xfId="51" applyFont="1" applyBorder="1" applyAlignment="1">
      <alignment horizontal="left" vertical="center" wrapText="1"/>
    </xf>
    <xf numFmtId="4" fontId="30" fillId="33" borderId="27" xfId="54" applyNumberFormat="1" applyFont="1" applyFill="1" applyBorder="1" applyAlignment="1">
      <alignment horizontal="right" vertical="center" wrapText="1"/>
    </xf>
    <xf numFmtId="0" fontId="55" fillId="0" borderId="27" xfId="54" applyFont="1" applyBorder="1" applyAlignment="1">
      <alignment horizontal="left" vertical="center" wrapText="1"/>
    </xf>
    <xf numFmtId="0" fontId="30" fillId="31" borderId="27" xfId="54" applyFont="1" applyFill="1" applyBorder="1" applyAlignment="1">
      <alignment vertical="center" wrapText="1"/>
    </xf>
    <xf numFmtId="4" fontId="55" fillId="33" borderId="27" xfId="54" applyNumberFormat="1" applyFont="1" applyFill="1" applyBorder="1" applyAlignment="1">
      <alignment horizontal="right" vertical="center" wrapText="1"/>
    </xf>
    <xf numFmtId="4" fontId="30" fillId="33" borderId="27" xfId="0" applyNumberFormat="1" applyFont="1" applyFill="1" applyBorder="1" applyAlignment="1">
      <alignment horizontal="right" vertical="center" wrapText="1"/>
    </xf>
    <xf numFmtId="4" fontId="30" fillId="0" borderId="27" xfId="54" applyNumberFormat="1" applyFont="1" applyBorder="1" applyAlignment="1">
      <alignment horizontal="right" vertical="center" wrapText="1"/>
    </xf>
    <xf numFmtId="0" fontId="57" fillId="31" borderId="27" xfId="0" applyFont="1" applyFill="1" applyBorder="1" applyAlignment="1">
      <alignment horizontal="left" vertical="center" wrapText="1"/>
    </xf>
    <xf numFmtId="0" fontId="57" fillId="31" borderId="27" xfId="54" applyFont="1" applyFill="1" applyBorder="1" applyAlignment="1">
      <alignment vertical="center" wrapText="1"/>
    </xf>
    <xf numFmtId="4" fontId="57" fillId="33" borderId="27" xfId="0" applyNumberFormat="1" applyFont="1" applyFill="1" applyBorder="1" applyAlignment="1">
      <alignment horizontal="right" vertical="center" wrapText="1"/>
    </xf>
    <xf numFmtId="0" fontId="57" fillId="31" borderId="27" xfId="54" applyFont="1" applyFill="1" applyBorder="1" applyAlignment="1">
      <alignment horizontal="left" vertical="center" wrapText="1"/>
    </xf>
    <xf numFmtId="0" fontId="57" fillId="0" borderId="27" xfId="54" applyFont="1" applyBorder="1" applyAlignment="1">
      <alignment vertical="center" wrapText="1"/>
    </xf>
    <xf numFmtId="0" fontId="56" fillId="0" borderId="27" xfId="51" applyFont="1" applyBorder="1" applyAlignment="1">
      <alignment vertical="center" wrapText="1"/>
    </xf>
    <xf numFmtId="4" fontId="56" fillId="0" borderId="27" xfId="51" applyNumberFormat="1" applyFont="1" applyBorder="1" applyAlignment="1">
      <alignment horizontal="right" vertical="center" wrapText="1"/>
    </xf>
    <xf numFmtId="0" fontId="55" fillId="31" borderId="27" xfId="54" applyFont="1" applyFill="1" applyBorder="1" applyAlignment="1">
      <alignment horizontal="left" vertical="center" wrapText="1"/>
    </xf>
    <xf numFmtId="0" fontId="30" fillId="0" borderId="27" xfId="0" applyFont="1" applyBorder="1" applyAlignment="1">
      <alignment horizontal="left" vertical="top" wrapText="1"/>
    </xf>
    <xf numFmtId="4" fontId="53" fillId="0" borderId="27" xfId="0" applyNumberFormat="1" applyFont="1" applyBorder="1" applyAlignment="1">
      <alignment vertical="center" wrapText="1"/>
    </xf>
    <xf numFmtId="0" fontId="53" fillId="0" borderId="27" xfId="0" applyFont="1" applyBorder="1" applyAlignment="1">
      <alignment vertical="center"/>
    </xf>
    <xf numFmtId="0" fontId="48" fillId="0" borderId="42" xfId="51" applyFont="1" applyBorder="1" applyAlignment="1">
      <alignment horizontal="left" vertical="center" wrapText="1"/>
    </xf>
    <xf numFmtId="0" fontId="30" fillId="0" borderId="39" xfId="51" applyFont="1" applyBorder="1" applyAlignment="1">
      <alignment horizontal="center" vertical="center" wrapText="1"/>
    </xf>
    <xf numFmtId="0" fontId="45" fillId="0" borderId="39" xfId="51" applyFont="1" applyBorder="1" applyAlignment="1">
      <alignment horizontal="center" vertical="center" wrapText="1"/>
    </xf>
    <xf numFmtId="0" fontId="30" fillId="0" borderId="38" xfId="51" applyFont="1" applyBorder="1" applyAlignment="1">
      <alignment horizontal="center" vertical="center" wrapText="1"/>
    </xf>
    <xf numFmtId="0" fontId="45" fillId="0" borderId="38" xfId="51" applyFont="1" applyBorder="1" applyAlignment="1">
      <alignment vertical="center" wrapText="1"/>
    </xf>
    <xf numFmtId="0" fontId="48" fillId="0" borderId="43" xfId="51" applyFont="1" applyBorder="1" applyAlignment="1">
      <alignment horizontal="center" vertical="center" wrapText="1"/>
    </xf>
    <xf numFmtId="0" fontId="30" fillId="0" borderId="43" xfId="51" applyFont="1" applyBorder="1" applyAlignment="1">
      <alignment horizontal="center" vertical="center" wrapText="1"/>
    </xf>
    <xf numFmtId="0" fontId="48" fillId="0" borderId="27" xfId="51" applyFont="1" applyBorder="1" applyAlignment="1">
      <alignment horizontal="center" vertical="center" wrapText="1"/>
    </xf>
    <xf numFmtId="0" fontId="30" fillId="0" borderId="27" xfId="51" applyFont="1" applyBorder="1" applyAlignment="1">
      <alignment horizontal="center" vertical="center" wrapText="1"/>
    </xf>
    <xf numFmtId="0" fontId="48" fillId="0" borderId="51" xfId="52" applyFont="1" applyBorder="1" applyAlignment="1">
      <alignment horizontal="left" vertical="center" wrapText="1"/>
    </xf>
    <xf numFmtId="4" fontId="54" fillId="32" borderId="40" xfId="30" applyNumberFormat="1" applyFont="1" applyFill="1" applyBorder="1" applyAlignment="1">
      <alignment vertical="center" wrapText="1"/>
    </xf>
    <xf numFmtId="4" fontId="30" fillId="36" borderId="90" xfId="30" applyNumberFormat="1" applyFont="1" applyFill="1" applyBorder="1" applyAlignment="1">
      <alignment vertical="center" wrapText="1"/>
    </xf>
    <xf numFmtId="169" fontId="30" fillId="36" borderId="90" xfId="30" applyNumberFormat="1" applyFont="1" applyFill="1" applyBorder="1" applyAlignment="1">
      <alignment vertical="center" wrapText="1"/>
    </xf>
    <xf numFmtId="4" fontId="30" fillId="36" borderId="145" xfId="30" applyNumberFormat="1" applyFont="1" applyFill="1" applyBorder="1" applyAlignment="1">
      <alignment vertical="center" wrapText="1"/>
    </xf>
    <xf numFmtId="169" fontId="30" fillId="36" borderId="145" xfId="30" applyNumberFormat="1" applyFont="1" applyFill="1" applyBorder="1" applyAlignment="1">
      <alignment vertical="center" wrapText="1"/>
    </xf>
    <xf numFmtId="49" fontId="30" fillId="0" borderId="62" xfId="34" applyNumberFormat="1" applyFont="1" applyBorder="1" applyAlignment="1">
      <alignment horizontal="center" vertical="center" wrapText="1"/>
    </xf>
    <xf numFmtId="49" fontId="54" fillId="0" borderId="48" xfId="34" applyNumberFormat="1" applyFont="1" applyBorder="1" applyAlignment="1">
      <alignment horizontal="center" vertical="center" wrapText="1"/>
    </xf>
    <xf numFmtId="0" fontId="48" fillId="0" borderId="143" xfId="51" applyFont="1" applyBorder="1" applyAlignment="1">
      <alignment horizontal="center" vertical="center" wrapText="1"/>
    </xf>
    <xf numFmtId="0" fontId="30" fillId="0" borderId="143" xfId="51" applyFont="1" applyBorder="1" applyAlignment="1">
      <alignment horizontal="center" vertical="center" wrapText="1"/>
    </xf>
    <xf numFmtId="0" fontId="48" fillId="0" borderId="144" xfId="52" applyFont="1" applyBorder="1" applyAlignment="1">
      <alignment horizontal="left" vertical="center" wrapText="1"/>
    </xf>
    <xf numFmtId="0" fontId="45" fillId="0" borderId="46" xfId="34" applyFont="1" applyBorder="1" applyAlignment="1">
      <alignment horizontal="center" vertical="center" wrapText="1"/>
    </xf>
    <xf numFmtId="0" fontId="30" fillId="0" borderId="45" xfId="34" applyFont="1" applyBorder="1" applyAlignment="1">
      <alignment horizontal="center" vertical="center" wrapText="1"/>
    </xf>
    <xf numFmtId="0" fontId="45" fillId="0" borderId="45" xfId="34" applyFont="1" applyBorder="1" applyAlignment="1">
      <alignment vertical="center" wrapText="1"/>
    </xf>
    <xf numFmtId="4" fontId="45" fillId="33" borderId="85" xfId="30" applyNumberFormat="1" applyFont="1" applyFill="1" applyBorder="1" applyAlignment="1">
      <alignment vertical="center" wrapText="1"/>
    </xf>
    <xf numFmtId="4" fontId="45" fillId="36" borderId="85" xfId="30" applyNumberFormat="1" applyFont="1" applyFill="1" applyBorder="1" applyAlignment="1">
      <alignment vertical="center" wrapText="1"/>
    </xf>
    <xf numFmtId="169" fontId="45" fillId="36" borderId="85" xfId="30" applyNumberFormat="1" applyFont="1" applyFill="1" applyBorder="1" applyAlignment="1">
      <alignment vertical="center" wrapText="1"/>
    </xf>
    <xf numFmtId="49" fontId="45" fillId="0" borderId="53" xfId="34" applyNumberFormat="1" applyFont="1" applyBorder="1" applyAlignment="1">
      <alignment horizontal="center" vertical="center" wrapText="1"/>
    </xf>
    <xf numFmtId="49" fontId="30" fillId="0" borderId="143" xfId="51" applyNumberFormat="1" applyFont="1" applyBorder="1" applyAlignment="1">
      <alignment horizontal="center" vertical="center" wrapText="1"/>
    </xf>
    <xf numFmtId="4" fontId="30" fillId="32" borderId="52" xfId="30" applyNumberFormat="1" applyFont="1" applyFill="1" applyBorder="1"/>
    <xf numFmtId="4" fontId="54" fillId="33" borderId="40" xfId="30" applyNumberFormat="1" applyFont="1" applyFill="1" applyBorder="1" applyAlignment="1">
      <alignment vertical="center" wrapText="1"/>
    </xf>
    <xf numFmtId="4" fontId="29" fillId="33" borderId="52" xfId="30" applyNumberFormat="1" applyFont="1" applyFill="1" applyBorder="1" applyAlignment="1">
      <alignment vertical="center" wrapText="1"/>
    </xf>
    <xf numFmtId="4" fontId="29" fillId="33" borderId="142" xfId="30" applyNumberFormat="1" applyFont="1" applyFill="1" applyBorder="1" applyAlignment="1">
      <alignment vertical="center" wrapText="1"/>
    </xf>
    <xf numFmtId="49" fontId="48" fillId="0" borderId="146" xfId="34" applyNumberFormat="1" applyFont="1" applyBorder="1" applyAlignment="1">
      <alignment horizontal="center" vertical="center" wrapText="1"/>
    </xf>
    <xf numFmtId="49" fontId="30" fillId="0" borderId="43" xfId="51" applyNumberFormat="1" applyFont="1" applyBorder="1" applyAlignment="1">
      <alignment horizontal="center" vertical="center" wrapText="1"/>
    </xf>
    <xf numFmtId="4" fontId="30" fillId="32" borderId="37" xfId="30" applyNumberFormat="1" applyFont="1" applyFill="1" applyBorder="1"/>
    <xf numFmtId="4" fontId="29" fillId="33" borderId="37" xfId="30" applyNumberFormat="1" applyFont="1" applyFill="1" applyBorder="1" applyAlignment="1">
      <alignment vertical="center" wrapText="1"/>
    </xf>
    <xf numFmtId="4" fontId="30" fillId="36" borderId="102" xfId="30" applyNumberFormat="1" applyFont="1" applyFill="1" applyBorder="1" applyAlignment="1">
      <alignment vertical="center" wrapText="1"/>
    </xf>
    <xf numFmtId="169" fontId="30" fillId="36" borderId="102" xfId="30" applyNumberFormat="1" applyFont="1" applyFill="1" applyBorder="1" applyAlignment="1">
      <alignment vertical="center" wrapText="1"/>
    </xf>
    <xf numFmtId="4" fontId="30" fillId="32" borderId="142" xfId="30" applyNumberFormat="1" applyFont="1" applyFill="1" applyBorder="1"/>
    <xf numFmtId="4" fontId="55" fillId="32" borderId="27" xfId="54" applyNumberFormat="1" applyFont="1" applyFill="1" applyBorder="1" applyAlignment="1">
      <alignment horizontal="right" vertical="center" wrapText="1"/>
    </xf>
    <xf numFmtId="4" fontId="56" fillId="32" borderId="27" xfId="51" applyNumberFormat="1" applyFont="1" applyFill="1" applyBorder="1" applyAlignment="1">
      <alignment horizontal="right" vertical="center" wrapText="1"/>
    </xf>
    <xf numFmtId="4" fontId="30" fillId="0" borderId="27" xfId="33" applyNumberFormat="1" applyFont="1" applyBorder="1" applyAlignment="1">
      <alignment horizontal="right" vertical="center" wrapText="1"/>
    </xf>
    <xf numFmtId="4" fontId="55" fillId="0" borderId="27" xfId="33" applyNumberFormat="1" applyFont="1" applyBorder="1" applyAlignment="1">
      <alignment horizontal="right" vertical="center" wrapText="1"/>
    </xf>
    <xf numFmtId="4" fontId="53" fillId="0" borderId="27" xfId="33" applyNumberFormat="1" applyFont="1" applyBorder="1" applyAlignment="1">
      <alignment horizontal="right" vertical="center" wrapText="1"/>
    </xf>
    <xf numFmtId="4" fontId="30" fillId="0" borderId="16" xfId="0" applyNumberFormat="1" applyFont="1" applyBorder="1" applyAlignment="1">
      <alignment horizontal="right" vertical="center"/>
    </xf>
    <xf numFmtId="4" fontId="30" fillId="0" borderId="33" xfId="0" applyNumberFormat="1" applyFont="1" applyBorder="1" applyAlignment="1">
      <alignment horizontal="right" vertical="center"/>
    </xf>
    <xf numFmtId="0" fontId="50" fillId="0" borderId="0" xfId="34" applyFont="1" applyAlignment="1">
      <alignment horizontal="left" vertical="center" wrapText="1"/>
    </xf>
    <xf numFmtId="169" fontId="50" fillId="0" borderId="0" xfId="30" applyNumberFormat="1" applyFont="1" applyAlignment="1">
      <alignment horizontal="right" vertical="center" wrapText="1"/>
    </xf>
    <xf numFmtId="4" fontId="61" fillId="0" borderId="0" xfId="30" applyNumberFormat="1" applyFont="1" applyAlignment="1">
      <alignment horizontal="right" vertical="center" wrapText="1"/>
    </xf>
    <xf numFmtId="4" fontId="58" fillId="0" borderId="0" xfId="30" applyNumberFormat="1" applyFont="1"/>
    <xf numFmtId="4" fontId="54" fillId="32" borderId="47" xfId="30" applyNumberFormat="1" applyFont="1" applyFill="1" applyBorder="1" applyAlignment="1">
      <alignment vertical="center" wrapText="1"/>
    </xf>
    <xf numFmtId="4" fontId="29" fillId="42" borderId="27" xfId="34" applyNumberFormat="1" applyFont="1" applyFill="1" applyBorder="1" applyAlignment="1">
      <alignment vertical="center" wrapText="1"/>
    </xf>
    <xf numFmtId="4" fontId="29" fillId="42" borderId="27" xfId="33" applyNumberFormat="1" applyFont="1" applyFill="1" applyBorder="1" applyAlignment="1">
      <alignment vertical="center" wrapText="1"/>
    </xf>
    <xf numFmtId="4" fontId="29" fillId="4" borderId="147" xfId="0" applyNumberFormat="1" applyFont="1" applyFill="1" applyBorder="1" applyAlignment="1">
      <alignment vertical="center"/>
    </xf>
    <xf numFmtId="4" fontId="29" fillId="15" borderId="148" xfId="0" applyNumberFormat="1" applyFont="1" applyFill="1" applyBorder="1" applyAlignment="1">
      <alignment vertical="center"/>
    </xf>
    <xf numFmtId="4" fontId="54" fillId="36" borderId="104" xfId="30" applyNumberFormat="1" applyFont="1" applyFill="1" applyBorder="1" applyAlignment="1">
      <alignment vertical="center" wrapText="1"/>
    </xf>
    <xf numFmtId="169" fontId="54" fillId="36" borderId="40" xfId="30" applyNumberFormat="1" applyFont="1" applyFill="1" applyBorder="1" applyAlignment="1">
      <alignment vertical="center" wrapText="1"/>
    </xf>
    <xf numFmtId="49" fontId="48" fillId="0" borderId="149" xfId="34" applyNumberFormat="1" applyFont="1" applyBorder="1" applyAlignment="1">
      <alignment horizontal="center" vertical="center" wrapText="1"/>
    </xf>
    <xf numFmtId="0" fontId="48" fillId="0" borderId="143" xfId="34" applyFont="1" applyBorder="1" applyAlignment="1">
      <alignment horizontal="center" vertical="center" wrapText="1"/>
    </xf>
    <xf numFmtId="0" fontId="30" fillId="0" borderId="143" xfId="34" applyFont="1" applyBorder="1" applyAlignment="1">
      <alignment horizontal="center" vertical="center" wrapText="1"/>
    </xf>
    <xf numFmtId="49" fontId="30" fillId="0" borderId="144" xfId="34" applyNumberFormat="1" applyFont="1" applyBorder="1" applyAlignment="1">
      <alignment horizontal="center" vertical="center" wrapText="1"/>
    </xf>
    <xf numFmtId="0" fontId="48" fillId="0" borderId="144" xfId="30" applyFont="1" applyBorder="1" applyAlignment="1">
      <alignment horizontal="left" vertical="center" wrapText="1"/>
    </xf>
    <xf numFmtId="4" fontId="30" fillId="32" borderId="142" xfId="30" applyNumberFormat="1" applyFont="1" applyFill="1" applyBorder="1" applyAlignment="1">
      <alignment vertical="center" wrapText="1"/>
    </xf>
    <xf numFmtId="4" fontId="29" fillId="33" borderId="145" xfId="30" applyNumberFormat="1" applyFont="1" applyFill="1" applyBorder="1" applyAlignment="1">
      <alignment vertical="center" wrapText="1"/>
    </xf>
    <xf numFmtId="4" fontId="30" fillId="32" borderId="27" xfId="60" applyNumberFormat="1" applyFont="1" applyFill="1" applyBorder="1" applyAlignment="1">
      <alignment vertical="center" wrapText="1"/>
    </xf>
    <xf numFmtId="4" fontId="30" fillId="32" borderId="27" xfId="51" applyNumberFormat="1" applyFont="1" applyFill="1" applyBorder="1" applyAlignment="1">
      <alignment horizontal="right" vertical="center" wrapText="1"/>
    </xf>
    <xf numFmtId="4" fontId="57" fillId="0" borderId="27" xfId="0" applyNumberFormat="1" applyFont="1" applyBorder="1" applyAlignment="1">
      <alignment horizontal="right" vertical="center" wrapText="1"/>
    </xf>
    <xf numFmtId="4" fontId="57" fillId="32" borderId="27" xfId="54" applyNumberFormat="1" applyFont="1" applyFill="1" applyBorder="1" applyAlignment="1">
      <alignment horizontal="right" vertical="center"/>
    </xf>
    <xf numFmtId="0" fontId="30" fillId="39" borderId="27" xfId="34" applyFont="1" applyFill="1" applyBorder="1" applyAlignment="1">
      <alignment horizontal="center" vertical="center" wrapText="1"/>
    </xf>
    <xf numFmtId="0" fontId="30" fillId="39" borderId="27" xfId="33" applyFont="1" applyFill="1" applyBorder="1" applyAlignment="1">
      <alignment horizontal="center" vertical="center" wrapText="1"/>
    </xf>
    <xf numFmtId="4" fontId="30" fillId="32" borderId="27" xfId="0" applyNumberFormat="1" applyFont="1" applyFill="1" applyBorder="1" applyAlignment="1">
      <alignment horizontal="right" vertical="center" wrapText="1"/>
    </xf>
    <xf numFmtId="4" fontId="30" fillId="32" borderId="27" xfId="54" applyNumberFormat="1" applyFont="1" applyFill="1" applyBorder="1" applyAlignment="1">
      <alignment horizontal="right" vertical="center" wrapText="1"/>
    </xf>
    <xf numFmtId="4" fontId="30" fillId="32" borderId="27" xfId="51" applyNumberFormat="1" applyFont="1" applyFill="1" applyBorder="1" applyAlignment="1">
      <alignment horizontal="right" vertical="center"/>
    </xf>
    <xf numFmtId="4" fontId="29" fillId="0" borderId="27" xfId="34" applyNumberFormat="1" applyFont="1" applyBorder="1" applyAlignment="1">
      <alignment vertical="top" wrapText="1"/>
    </xf>
    <xf numFmtId="0" fontId="29" fillId="0" borderId="27" xfId="31" applyFont="1" applyBorder="1" applyAlignment="1">
      <alignment horizontal="center" vertical="center"/>
    </xf>
    <xf numFmtId="49" fontId="29" fillId="39" borderId="27" xfId="31" applyNumberFormat="1" applyFont="1" applyFill="1" applyBorder="1" applyAlignment="1">
      <alignment horizontal="center" vertical="center"/>
    </xf>
    <xf numFmtId="4" fontId="63" fillId="0" borderId="0" xfId="33" applyNumberFormat="1" applyFont="1" applyAlignment="1">
      <alignment vertical="center" wrapText="1"/>
    </xf>
    <xf numFmtId="0" fontId="64" fillId="0" borderId="0" xfId="0" applyFont="1"/>
    <xf numFmtId="4" fontId="29" fillId="4" borderId="27" xfId="34" applyNumberFormat="1" applyFont="1" applyFill="1" applyBorder="1" applyAlignment="1">
      <alignment horizontal="center" vertical="center" wrapText="1"/>
    </xf>
    <xf numFmtId="4" fontId="63" fillId="0" borderId="0" xfId="0" applyNumberFormat="1" applyFont="1"/>
    <xf numFmtId="4" fontId="29" fillId="33" borderId="112" xfId="0" applyNumberFormat="1" applyFont="1" applyFill="1" applyBorder="1" applyAlignment="1">
      <alignment horizontal="right" vertical="center" wrapText="1"/>
    </xf>
    <xf numFmtId="4" fontId="29" fillId="0" borderId="112" xfId="0" applyNumberFormat="1" applyFont="1" applyBorder="1" applyAlignment="1">
      <alignment horizontal="right" vertical="center" wrapText="1"/>
    </xf>
    <xf numFmtId="4" fontId="29" fillId="0" borderId="113" xfId="0" applyNumberFormat="1" applyFont="1" applyBorder="1" applyAlignment="1">
      <alignment horizontal="right" vertical="center" wrapText="1"/>
    </xf>
    <xf numFmtId="0" fontId="29" fillId="40" borderId="97" xfId="0" applyFont="1" applyFill="1" applyBorder="1" applyAlignment="1">
      <alignment horizontal="justify" vertical="center" wrapText="1"/>
    </xf>
    <xf numFmtId="4" fontId="29" fillId="33" borderId="23" xfId="0" applyNumberFormat="1" applyFont="1" applyFill="1" applyBorder="1" applyAlignment="1">
      <alignment horizontal="right" vertical="center" wrapText="1"/>
    </xf>
    <xf numFmtId="4" fontId="29" fillId="0" borderId="23" xfId="0" applyNumberFormat="1" applyFont="1" applyBorder="1" applyAlignment="1">
      <alignment horizontal="right" vertical="center" wrapText="1"/>
    </xf>
    <xf numFmtId="4" fontId="29" fillId="0" borderId="73" xfId="0" applyNumberFormat="1" applyFont="1" applyBorder="1" applyAlignment="1">
      <alignment horizontal="right" vertical="center" wrapText="1"/>
    </xf>
    <xf numFmtId="4" fontId="29" fillId="24" borderId="48" xfId="0" applyNumberFormat="1" applyFont="1" applyFill="1" applyBorder="1" applyAlignment="1">
      <alignment vertical="center"/>
    </xf>
    <xf numFmtId="4" fontId="29" fillId="24" borderId="39" xfId="0" applyNumberFormat="1" applyFont="1" applyFill="1" applyBorder="1" applyAlignment="1">
      <alignment vertical="center"/>
    </xf>
    <xf numFmtId="0" fontId="29" fillId="0" borderId="51" xfId="33" applyFont="1" applyBorder="1" applyAlignment="1">
      <alignment horizontal="center" vertical="center" wrapText="1"/>
    </xf>
    <xf numFmtId="4" fontId="29" fillId="0" borderId="71" xfId="33" applyNumberFormat="1" applyFont="1" applyBorder="1" applyAlignment="1">
      <alignment horizontal="center" vertical="center" wrapText="1"/>
    </xf>
    <xf numFmtId="4" fontId="29" fillId="24" borderId="28" xfId="33" applyNumberFormat="1" applyFont="1" applyFill="1" applyBorder="1" applyAlignment="1">
      <alignment vertical="center" wrapText="1"/>
    </xf>
    <xf numFmtId="4" fontId="29" fillId="0" borderId="115" xfId="0" applyNumberFormat="1" applyFont="1" applyBorder="1" applyAlignment="1">
      <alignment vertical="center"/>
    </xf>
    <xf numFmtId="4" fontId="30" fillId="33" borderId="28" xfId="51" applyNumberFormat="1" applyFont="1" applyFill="1" applyBorder="1" applyAlignment="1">
      <alignment horizontal="right" vertical="center" wrapText="1"/>
    </xf>
    <xf numFmtId="0" fontId="30" fillId="0" borderId="29" xfId="34" applyFont="1" applyBorder="1" applyAlignment="1">
      <alignment horizontal="left" vertical="center" wrapText="1"/>
    </xf>
    <xf numFmtId="4" fontId="29" fillId="19" borderId="151" xfId="0" applyNumberFormat="1" applyFont="1" applyFill="1" applyBorder="1" applyAlignment="1">
      <alignment horizontal="right" vertical="center" wrapText="1"/>
    </xf>
    <xf numFmtId="4" fontId="29" fillId="33" borderId="153" xfId="0" applyNumberFormat="1" applyFont="1" applyFill="1" applyBorder="1" applyAlignment="1">
      <alignment horizontal="right" vertical="center" wrapText="1"/>
    </xf>
    <xf numFmtId="4" fontId="29" fillId="0" borderId="153" xfId="0" applyNumberFormat="1" applyFont="1" applyBorder="1" applyAlignment="1">
      <alignment horizontal="right" vertical="center" wrapText="1"/>
    </xf>
    <xf numFmtId="4" fontId="29" fillId="0" borderId="154" xfId="0" applyNumberFormat="1" applyFont="1" applyBorder="1" applyAlignment="1">
      <alignment horizontal="right" vertical="center" wrapText="1"/>
    </xf>
    <xf numFmtId="4" fontId="29" fillId="19" borderId="155" xfId="0" applyNumberFormat="1" applyFont="1" applyFill="1" applyBorder="1" applyAlignment="1">
      <alignment horizontal="right" vertical="center" wrapText="1"/>
    </xf>
    <xf numFmtId="4" fontId="29" fillId="24" borderId="108" xfId="0" applyNumberFormat="1" applyFont="1" applyFill="1" applyBorder="1" applyAlignment="1">
      <alignment vertical="center"/>
    </xf>
    <xf numFmtId="0" fontId="29" fillId="40" borderId="109" xfId="0" applyFont="1" applyFill="1" applyBorder="1" applyAlignment="1">
      <alignment horizontal="justify" vertical="center" wrapText="1"/>
    </xf>
    <xf numFmtId="4" fontId="29" fillId="33" borderId="63" xfId="0" applyNumberFormat="1" applyFont="1" applyFill="1" applyBorder="1" applyAlignment="1">
      <alignment horizontal="right" vertical="center" wrapText="1"/>
    </xf>
    <xf numFmtId="4" fontId="29" fillId="0" borderId="63" xfId="0" applyNumberFormat="1" applyFont="1" applyBorder="1" applyAlignment="1">
      <alignment horizontal="right" vertical="center" wrapText="1"/>
    </xf>
    <xf numFmtId="4" fontId="29" fillId="0" borderId="64" xfId="0" applyNumberFormat="1" applyFont="1" applyBorder="1" applyAlignment="1">
      <alignment horizontal="right" vertical="center" wrapText="1"/>
    </xf>
    <xf numFmtId="0" fontId="29" fillId="40" borderId="156" xfId="0" applyFont="1" applyFill="1" applyBorder="1" applyAlignment="1">
      <alignment horizontal="justify" vertical="center" wrapText="1"/>
    </xf>
    <xf numFmtId="0" fontId="54" fillId="0" borderId="27" xfId="34" applyFont="1" applyBorder="1" applyAlignment="1">
      <alignment horizontal="left" vertical="center" wrapText="1"/>
    </xf>
    <xf numFmtId="4" fontId="30" fillId="0" borderId="27" xfId="0" applyNumberFormat="1" applyFont="1" applyBorder="1" applyAlignment="1">
      <alignment horizontal="left" vertical="center" wrapText="1"/>
    </xf>
    <xf numFmtId="4" fontId="34" fillId="37" borderId="27" xfId="33" applyNumberFormat="1" applyFont="1" applyFill="1" applyBorder="1" applyAlignment="1">
      <alignment horizontal="right" vertical="center" wrapText="1"/>
    </xf>
    <xf numFmtId="4" fontId="53" fillId="32" borderId="27" xfId="33" applyNumberFormat="1" applyFont="1" applyFill="1" applyBorder="1" applyAlignment="1">
      <alignment vertical="center" wrapText="1"/>
    </xf>
    <xf numFmtId="4" fontId="53" fillId="33" borderId="27" xfId="33" applyNumberFormat="1" applyFont="1" applyFill="1" applyBorder="1" applyAlignment="1">
      <alignment vertical="center" wrapText="1"/>
    </xf>
    <xf numFmtId="0" fontId="55" fillId="0" borderId="27" xfId="0" applyFont="1" applyBorder="1" applyAlignment="1">
      <alignment horizontal="left" vertical="center" wrapText="1"/>
    </xf>
    <xf numFmtId="0" fontId="55" fillId="31" borderId="27" xfId="0" applyFont="1" applyFill="1" applyBorder="1" applyAlignment="1">
      <alignment horizontal="left" vertical="center" wrapText="1"/>
    </xf>
    <xf numFmtId="4" fontId="55" fillId="17" borderId="27" xfId="33" applyNumberFormat="1" applyFont="1" applyFill="1" applyBorder="1" applyAlignment="1">
      <alignment vertical="center" wrapText="1"/>
    </xf>
    <xf numFmtId="4" fontId="30" fillId="33" borderId="132" xfId="0" applyNumberFormat="1" applyFont="1" applyFill="1" applyBorder="1" applyAlignment="1">
      <alignment horizontal="center" vertical="center"/>
    </xf>
    <xf numFmtId="49" fontId="29" fillId="39" borderId="27" xfId="33" applyNumberFormat="1" applyFont="1" applyFill="1" applyBorder="1" applyAlignment="1">
      <alignment horizontal="center" vertical="center" wrapText="1"/>
    </xf>
    <xf numFmtId="169" fontId="54" fillId="36" borderId="86" xfId="30" applyNumberFormat="1" applyFont="1" applyFill="1" applyBorder="1" applyAlignment="1">
      <alignment horizontal="right" vertical="center" wrapText="1"/>
    </xf>
    <xf numFmtId="4" fontId="29" fillId="36" borderId="90" xfId="30" applyNumberFormat="1" applyFont="1" applyFill="1" applyBorder="1" applyAlignment="1">
      <alignment vertical="center" wrapText="1"/>
    </xf>
    <xf numFmtId="4" fontId="30" fillId="33" borderId="158" xfId="0" applyNumberFormat="1" applyFont="1" applyFill="1" applyBorder="1" applyAlignment="1">
      <alignment vertical="center"/>
    </xf>
    <xf numFmtId="4" fontId="30" fillId="0" borderId="23" xfId="0" applyNumberFormat="1" applyFont="1" applyBorder="1" applyAlignment="1">
      <alignment vertical="center"/>
    </xf>
    <xf numFmtId="4" fontId="30" fillId="0" borderId="73" xfId="0" applyNumberFormat="1" applyFont="1" applyBorder="1" applyAlignment="1">
      <alignment vertical="center"/>
    </xf>
    <xf numFmtId="0" fontId="30" fillId="0" borderId="95" xfId="0" applyFont="1" applyBorder="1" applyAlignment="1">
      <alignment vertical="center"/>
    </xf>
    <xf numFmtId="0" fontId="30" fillId="0" borderId="59" xfId="0" applyFont="1" applyBorder="1" applyAlignment="1">
      <alignment vertical="center"/>
    </xf>
    <xf numFmtId="0" fontId="30" fillId="0" borderId="96" xfId="0" applyFont="1" applyBorder="1" applyAlignment="1">
      <alignment vertical="center"/>
    </xf>
    <xf numFmtId="0" fontId="30" fillId="40" borderId="59" xfId="0" applyFont="1" applyFill="1" applyBorder="1" applyAlignment="1">
      <alignment vertical="center"/>
    </xf>
    <xf numFmtId="4" fontId="29" fillId="0" borderId="157" xfId="0" applyNumberFormat="1" applyFont="1" applyBorder="1" applyAlignment="1">
      <alignment vertical="center"/>
    </xf>
    <xf numFmtId="0" fontId="29" fillId="24" borderId="69" xfId="0" applyFont="1" applyFill="1" applyBorder="1" applyAlignment="1">
      <alignment vertical="center"/>
    </xf>
    <xf numFmtId="0" fontId="26" fillId="24" borderId="70" xfId="0" applyFont="1" applyFill="1" applyBorder="1" applyAlignment="1">
      <alignment horizontal="center" vertical="center"/>
    </xf>
    <xf numFmtId="0" fontId="26" fillId="24" borderId="70" xfId="0" applyFont="1" applyFill="1" applyBorder="1" applyAlignment="1">
      <alignment vertical="center"/>
    </xf>
    <xf numFmtId="0" fontId="30" fillId="0" borderId="94" xfId="0" applyFont="1" applyBorder="1" applyAlignment="1">
      <alignment horizontal="justify" vertical="center" wrapText="1"/>
    </xf>
    <xf numFmtId="4" fontId="30" fillId="0" borderId="159" xfId="0" applyNumberFormat="1" applyFont="1" applyBorder="1" applyAlignment="1">
      <alignment horizontal="right" vertical="center" wrapText="1"/>
    </xf>
    <xf numFmtId="4" fontId="30" fillId="0" borderId="160" xfId="0" applyNumberFormat="1" applyFont="1" applyBorder="1" applyAlignment="1">
      <alignment horizontal="right" vertical="center" wrapText="1"/>
    </xf>
    <xf numFmtId="0" fontId="55" fillId="0" borderId="27" xfId="34" quotePrefix="1" applyFont="1" applyBorder="1" applyAlignment="1">
      <alignment vertical="center" wrapText="1"/>
    </xf>
    <xf numFmtId="0" fontId="53" fillId="0" borderId="27" xfId="34" quotePrefix="1" applyFont="1" applyBorder="1" applyAlignment="1">
      <alignment vertical="center" wrapText="1"/>
    </xf>
    <xf numFmtId="0" fontId="57" fillId="0" borderId="27" xfId="51" applyFont="1" applyBorder="1" applyAlignment="1">
      <alignment vertical="center" wrapText="1"/>
    </xf>
    <xf numFmtId="4" fontId="30" fillId="33" borderId="27" xfId="0" applyNumberFormat="1" applyFont="1" applyFill="1" applyBorder="1" applyAlignment="1">
      <alignment vertical="center" wrapText="1"/>
    </xf>
    <xf numFmtId="4" fontId="53" fillId="32" borderId="27" xfId="51" applyNumberFormat="1" applyFont="1" applyFill="1" applyBorder="1" applyAlignment="1">
      <alignment horizontal="right" vertical="center" wrapText="1"/>
    </xf>
    <xf numFmtId="4" fontId="57" fillId="33" borderId="27" xfId="33" applyNumberFormat="1" applyFont="1" applyFill="1" applyBorder="1" applyAlignment="1">
      <alignment vertical="center" wrapText="1"/>
    </xf>
    <xf numFmtId="4" fontId="30" fillId="32" borderId="27" xfId="51" applyNumberFormat="1" applyFont="1" applyFill="1" applyBorder="1" applyAlignment="1">
      <alignment vertical="center" wrapText="1"/>
    </xf>
    <xf numFmtId="0" fontId="29" fillId="24" borderId="27" xfId="33" applyFont="1" applyFill="1" applyBorder="1" applyAlignment="1">
      <alignment vertical="center" wrapText="1"/>
    </xf>
    <xf numFmtId="4" fontId="57" fillId="0" borderId="27" xfId="33" applyNumberFormat="1" applyFont="1" applyBorder="1" applyAlignment="1">
      <alignment vertical="center" wrapText="1"/>
    </xf>
    <xf numFmtId="4" fontId="30" fillId="41" borderId="27" xfId="33" applyNumberFormat="1" applyFont="1" applyFill="1" applyBorder="1" applyAlignment="1">
      <alignment vertical="center" wrapText="1"/>
    </xf>
    <xf numFmtId="0" fontId="0" fillId="0" borderId="0" xfId="30" applyFont="1" applyAlignment="1">
      <alignment vertical="center"/>
    </xf>
    <xf numFmtId="0" fontId="58" fillId="0" borderId="0" xfId="30" applyFont="1"/>
    <xf numFmtId="4" fontId="69" fillId="0" borderId="0" xfId="30" applyNumberFormat="1" applyFont="1" applyAlignment="1">
      <alignment horizontal="center"/>
    </xf>
    <xf numFmtId="0" fontId="69" fillId="0" borderId="0" xfId="30" applyFont="1" applyAlignment="1">
      <alignment horizontal="center"/>
    </xf>
    <xf numFmtId="0" fontId="26" fillId="0" borderId="0" xfId="30" applyFont="1"/>
    <xf numFmtId="3" fontId="26" fillId="0" borderId="0" xfId="30" applyNumberFormat="1" applyFont="1"/>
    <xf numFmtId="4" fontId="70" fillId="0" borderId="0" xfId="0" applyNumberFormat="1" applyFont="1"/>
    <xf numFmtId="4" fontId="71" fillId="0" borderId="0" xfId="30" applyNumberFormat="1" applyFont="1"/>
    <xf numFmtId="3" fontId="58" fillId="0" borderId="0" xfId="30" applyNumberFormat="1" applyFont="1"/>
    <xf numFmtId="4" fontId="51" fillId="0" borderId="0" xfId="30" applyNumberFormat="1" applyFont="1"/>
    <xf numFmtId="169" fontId="30" fillId="36" borderId="84" xfId="30" applyNumberFormat="1" applyFont="1" applyFill="1" applyBorder="1" applyAlignment="1">
      <alignment horizontal="center" vertical="center" wrapText="1"/>
    </xf>
    <xf numFmtId="169" fontId="30" fillId="36" borderId="86" xfId="30" applyNumberFormat="1" applyFont="1" applyFill="1" applyBorder="1" applyAlignment="1">
      <alignment horizontal="center" vertical="center" wrapText="1"/>
    </xf>
    <xf numFmtId="169" fontId="30" fillId="36" borderId="87" xfId="30" applyNumberFormat="1" applyFont="1" applyFill="1" applyBorder="1" applyAlignment="1">
      <alignment horizontal="center" vertical="center" wrapText="1"/>
    </xf>
    <xf numFmtId="4" fontId="72" fillId="33" borderId="27" xfId="51" applyNumberFormat="1" applyFont="1" applyFill="1" applyBorder="1" applyAlignment="1">
      <alignment horizontal="right" vertical="center" wrapText="1"/>
    </xf>
    <xf numFmtId="4" fontId="29" fillId="33" borderId="27" xfId="51" applyNumberFormat="1" applyFont="1" applyFill="1" applyBorder="1" applyAlignment="1">
      <alignment horizontal="right" vertical="center" wrapText="1"/>
    </xf>
    <xf numFmtId="0" fontId="55" fillId="0" borderId="28" xfId="51" applyFont="1" applyBorder="1" applyAlignment="1">
      <alignment horizontal="left" vertical="center" wrapText="1"/>
    </xf>
    <xf numFmtId="4" fontId="30" fillId="0" borderId="0" xfId="30" applyNumberFormat="1" applyFont="1" applyAlignment="1">
      <alignment horizontal="right" vertical="center" wrapText="1"/>
    </xf>
    <xf numFmtId="4" fontId="30" fillId="17" borderId="27" xfId="0" applyNumberFormat="1" applyFont="1" applyFill="1" applyBorder="1" applyAlignment="1">
      <alignment vertical="center" wrapText="1"/>
    </xf>
    <xf numFmtId="3" fontId="26" fillId="8" borderId="39" xfId="0" applyNumberFormat="1" applyFont="1" applyFill="1" applyBorder="1" applyAlignment="1">
      <alignment vertical="center"/>
    </xf>
    <xf numFmtId="0" fontId="57" fillId="0" borderId="27" xfId="33" applyFont="1" applyBorder="1" applyAlignment="1">
      <alignment horizontal="center" vertical="center" wrapText="1"/>
    </xf>
    <xf numFmtId="49" fontId="62" fillId="39" borderId="27" xfId="34" applyNumberFormat="1" applyFont="1" applyFill="1" applyBorder="1" applyAlignment="1">
      <alignment horizontal="center" vertical="center" wrapText="1"/>
    </xf>
    <xf numFmtId="4" fontId="62" fillId="0" borderId="27" xfId="51" applyNumberFormat="1" applyFont="1" applyBorder="1" applyAlignment="1">
      <alignment horizontal="right" vertical="center" wrapText="1"/>
    </xf>
    <xf numFmtId="0" fontId="57" fillId="0" borderId="0" xfId="33" applyFont="1"/>
    <xf numFmtId="4" fontId="53" fillId="0" borderId="27" xfId="34" applyNumberFormat="1" applyFont="1" applyBorder="1" applyAlignment="1">
      <alignment vertical="center" wrapText="1"/>
    </xf>
    <xf numFmtId="0" fontId="28" fillId="0" borderId="0" xfId="0" applyFont="1" applyAlignment="1">
      <alignment horizontal="center"/>
    </xf>
    <xf numFmtId="0" fontId="26" fillId="24" borderId="24" xfId="0" applyFont="1" applyFill="1" applyBorder="1" applyAlignment="1">
      <alignment vertical="center"/>
    </xf>
    <xf numFmtId="4" fontId="56" fillId="0" borderId="0" xfId="0" applyNumberFormat="1" applyFont="1" applyAlignment="1">
      <alignment vertical="center"/>
    </xf>
    <xf numFmtId="0" fontId="73" fillId="43" borderId="24" xfId="0" applyFont="1" applyFill="1" applyBorder="1" applyAlignment="1">
      <alignment vertical="center"/>
    </xf>
    <xf numFmtId="0" fontId="74" fillId="0" borderId="0" xfId="0" applyFont="1" applyAlignment="1">
      <alignment vertical="center" wrapText="1"/>
    </xf>
    <xf numFmtId="0" fontId="74" fillId="0" borderId="0" xfId="0" applyFont="1" applyAlignment="1">
      <alignment vertical="center"/>
    </xf>
    <xf numFmtId="0" fontId="54" fillId="0" borderId="57" xfId="0" applyFont="1" applyBorder="1" applyAlignment="1">
      <alignment horizontal="justify" vertical="center" wrapText="1"/>
    </xf>
    <xf numFmtId="0" fontId="73" fillId="0" borderId="0" xfId="0" applyFont="1" applyAlignment="1">
      <alignment vertical="center"/>
    </xf>
    <xf numFmtId="4" fontId="75" fillId="43" borderId="48" xfId="0" applyNumberFormat="1" applyFont="1" applyFill="1" applyBorder="1" applyAlignment="1">
      <alignment vertical="center"/>
    </xf>
    <xf numFmtId="4" fontId="75" fillId="43" borderId="40" xfId="0" applyNumberFormat="1" applyFont="1" applyFill="1" applyBorder="1" applyAlignment="1">
      <alignment vertical="center"/>
    </xf>
    <xf numFmtId="49" fontId="54" fillId="0" borderId="14" xfId="0" applyNumberFormat="1" applyFont="1" applyBorder="1" applyAlignment="1">
      <alignment vertical="center"/>
    </xf>
    <xf numFmtId="0" fontId="53" fillId="0" borderId="59" xfId="0" applyFont="1" applyBorder="1" applyAlignment="1">
      <alignment vertical="center"/>
    </xf>
    <xf numFmtId="0" fontId="59" fillId="0" borderId="15" xfId="0" applyFont="1" applyBorder="1" applyAlignment="1">
      <alignment horizontal="center" vertical="center"/>
    </xf>
    <xf numFmtId="4" fontId="54" fillId="25" borderId="95" xfId="0" applyNumberFormat="1" applyFont="1" applyFill="1" applyBorder="1" applyAlignment="1">
      <alignment vertical="center"/>
    </xf>
    <xf numFmtId="4" fontId="54" fillId="33" borderId="115" xfId="0" applyNumberFormat="1" applyFont="1" applyFill="1" applyBorder="1" applyAlignment="1">
      <alignment vertical="center"/>
    </xf>
    <xf numFmtId="4" fontId="54" fillId="0" borderId="19" xfId="0" applyNumberFormat="1" applyFont="1" applyBorder="1" applyAlignment="1">
      <alignment vertical="center"/>
    </xf>
    <xf numFmtId="4" fontId="54" fillId="0" borderId="32" xfId="0" applyNumberFormat="1" applyFont="1" applyBorder="1" applyAlignment="1">
      <alignment vertical="center"/>
    </xf>
    <xf numFmtId="0" fontId="29" fillId="0" borderId="27" xfId="51" applyFont="1" applyBorder="1" applyAlignment="1">
      <alignment vertical="center" wrapText="1"/>
    </xf>
    <xf numFmtId="0" fontId="53" fillId="0" borderId="27" xfId="51" applyFont="1" applyBorder="1" applyAlignment="1">
      <alignment horizontal="left" vertical="center" wrapText="1"/>
    </xf>
    <xf numFmtId="0" fontId="55" fillId="0" borderId="27" xfId="0" applyFont="1" applyBorder="1" applyAlignment="1">
      <alignment vertical="center" wrapText="1"/>
    </xf>
    <xf numFmtId="4" fontId="42" fillId="0" borderId="0" xfId="33" applyNumberFormat="1" applyAlignment="1">
      <alignment vertical="center" wrapText="1"/>
    </xf>
    <xf numFmtId="4" fontId="30" fillId="4" borderId="27" xfId="34" applyNumberFormat="1" applyFont="1" applyFill="1" applyBorder="1" applyAlignment="1">
      <alignment vertical="center" wrapText="1"/>
    </xf>
    <xf numFmtId="0" fontId="30" fillId="4" borderId="27" xfId="33" applyFont="1" applyFill="1" applyBorder="1" applyAlignment="1">
      <alignment vertical="center" wrapText="1"/>
    </xf>
    <xf numFmtId="0" fontId="92" fillId="0" borderId="27" xfId="54" applyFont="1" applyBorder="1" applyAlignment="1">
      <alignment horizontal="left" vertical="center" wrapText="1"/>
    </xf>
    <xf numFmtId="0" fontId="62" fillId="0" borderId="27" xfId="51" applyFont="1" applyBorder="1" applyAlignment="1">
      <alignment vertical="center" wrapText="1"/>
    </xf>
    <xf numFmtId="4" fontId="55" fillId="33" borderId="27" xfId="60" applyNumberFormat="1" applyFont="1" applyFill="1" applyBorder="1" applyAlignment="1">
      <alignment vertical="center" wrapText="1"/>
    </xf>
    <xf numFmtId="4" fontId="55" fillId="0" borderId="27" xfId="60" applyNumberFormat="1" applyFont="1" applyBorder="1" applyAlignment="1">
      <alignment vertical="center" wrapText="1"/>
    </xf>
    <xf numFmtId="4" fontId="53" fillId="33" borderId="27" xfId="60" applyNumberFormat="1" applyFont="1" applyFill="1" applyBorder="1" applyAlignment="1">
      <alignment vertical="center" wrapText="1"/>
    </xf>
    <xf numFmtId="4" fontId="53" fillId="0" borderId="27" xfId="60" applyNumberFormat="1" applyFont="1" applyBorder="1" applyAlignment="1">
      <alignment vertical="center" wrapText="1"/>
    </xf>
    <xf numFmtId="3" fontId="26" fillId="8" borderId="108" xfId="0" applyNumberFormat="1" applyFont="1" applyFill="1" applyBorder="1" applyAlignment="1">
      <alignment vertical="center"/>
    </xf>
    <xf numFmtId="0" fontId="53" fillId="0" borderId="59" xfId="0" applyFont="1" applyBorder="1" applyAlignment="1">
      <alignment horizontal="justify" vertical="center" wrapText="1"/>
    </xf>
    <xf numFmtId="4" fontId="53" fillId="0" borderId="16" xfId="0" applyNumberFormat="1" applyFont="1" applyBorder="1" applyAlignment="1">
      <alignment horizontal="right" vertical="center" wrapText="1"/>
    </xf>
    <xf numFmtId="4" fontId="53" fillId="33" borderId="27" xfId="0" applyNumberFormat="1" applyFont="1" applyFill="1" applyBorder="1" applyAlignment="1">
      <alignment vertical="center" wrapText="1"/>
    </xf>
    <xf numFmtId="4" fontId="55" fillId="33" borderId="27" xfId="0" applyNumberFormat="1" applyFont="1" applyFill="1" applyBorder="1" applyAlignment="1">
      <alignment vertical="center" wrapText="1"/>
    </xf>
    <xf numFmtId="4" fontId="55" fillId="17" borderId="27" xfId="0" applyNumberFormat="1" applyFont="1" applyFill="1" applyBorder="1" applyAlignment="1">
      <alignment vertical="center" wrapText="1"/>
    </xf>
    <xf numFmtId="0" fontId="29" fillId="0" borderId="27" xfId="0" applyFont="1" applyBorder="1" applyAlignment="1">
      <alignment horizontal="center" vertical="center"/>
    </xf>
    <xf numFmtId="0" fontId="29" fillId="0" borderId="143" xfId="0" applyFont="1" applyBorder="1" applyAlignment="1">
      <alignment horizontal="center" vertical="center"/>
    </xf>
    <xf numFmtId="0" fontId="30" fillId="0" borderId="143" xfId="0" applyFont="1" applyBorder="1" applyAlignment="1">
      <alignment vertical="center"/>
    </xf>
    <xf numFmtId="4" fontId="53" fillId="25" borderId="27" xfId="0" applyNumberFormat="1" applyFont="1" applyFill="1" applyBorder="1" applyAlignment="1">
      <alignment vertical="center"/>
    </xf>
    <xf numFmtId="4" fontId="53" fillId="33" borderId="27" xfId="0" applyNumberFormat="1" applyFont="1" applyFill="1" applyBorder="1" applyAlignment="1">
      <alignment vertical="center"/>
    </xf>
    <xf numFmtId="4" fontId="53" fillId="0" borderId="27" xfId="0" applyNumberFormat="1" applyFont="1" applyBorder="1" applyAlignment="1">
      <alignment vertical="center"/>
    </xf>
    <xf numFmtId="4" fontId="53" fillId="0" borderId="35" xfId="0" applyNumberFormat="1" applyFont="1" applyBorder="1" applyAlignment="1">
      <alignment vertical="center"/>
    </xf>
    <xf numFmtId="0" fontId="53" fillId="0" borderId="143" xfId="0" applyFont="1" applyBorder="1" applyAlignment="1">
      <alignment vertical="center"/>
    </xf>
    <xf numFmtId="4" fontId="53" fillId="25" borderId="143" xfId="0" applyNumberFormat="1" applyFont="1" applyFill="1" applyBorder="1" applyAlignment="1">
      <alignment vertical="center"/>
    </xf>
    <xf numFmtId="4" fontId="53" fillId="33" borderId="143" xfId="0" applyNumberFormat="1" applyFont="1" applyFill="1" applyBorder="1" applyAlignment="1">
      <alignment vertical="center"/>
    </xf>
    <xf numFmtId="49" fontId="54" fillId="0" borderId="49" xfId="0" applyNumberFormat="1" applyFont="1" applyBorder="1" applyAlignment="1">
      <alignment vertical="center"/>
    </xf>
    <xf numFmtId="0" fontId="53" fillId="0" borderId="43" xfId="0" applyFont="1" applyBorder="1" applyAlignment="1">
      <alignment vertical="center"/>
    </xf>
    <xf numFmtId="0" fontId="59" fillId="0" borderId="43" xfId="0" applyFont="1" applyBorder="1" applyAlignment="1">
      <alignment horizontal="center" vertical="center"/>
    </xf>
    <xf numFmtId="0" fontId="0" fillId="0" borderId="43" xfId="0" applyBorder="1" applyAlignment="1">
      <alignment vertical="center"/>
    </xf>
    <xf numFmtId="4" fontId="54" fillId="25" borderId="43" xfId="0" applyNumberFormat="1" applyFont="1" applyFill="1" applyBorder="1" applyAlignment="1">
      <alignment horizontal="right" vertical="center"/>
    </xf>
    <xf numFmtId="4" fontId="54" fillId="33" borderId="43" xfId="0" applyNumberFormat="1" applyFont="1" applyFill="1" applyBorder="1" applyAlignment="1">
      <alignment horizontal="right" vertical="center"/>
    </xf>
    <xf numFmtId="4" fontId="54" fillId="0" borderId="43" xfId="0" applyNumberFormat="1" applyFont="1" applyBorder="1" applyAlignment="1">
      <alignment horizontal="right" vertical="center"/>
    </xf>
    <xf numFmtId="4" fontId="54" fillId="0" borderId="171" xfId="0" applyNumberFormat="1" applyFont="1" applyBorder="1" applyAlignment="1">
      <alignment horizontal="right" vertical="center"/>
    </xf>
    <xf numFmtId="49" fontId="29" fillId="35" borderId="50" xfId="0" applyNumberFormat="1" applyFont="1" applyFill="1" applyBorder="1" applyAlignment="1">
      <alignment horizontal="center" vertical="center"/>
    </xf>
    <xf numFmtId="49" fontId="29" fillId="35" borderId="149" xfId="0" applyNumberFormat="1" applyFont="1" applyFill="1" applyBorder="1" applyAlignment="1">
      <alignment horizontal="center" vertical="center"/>
    </xf>
    <xf numFmtId="4" fontId="53" fillId="0" borderId="143" xfId="0" applyNumberFormat="1" applyFont="1" applyBorder="1" applyAlignment="1">
      <alignment vertical="center"/>
    </xf>
    <xf numFmtId="4" fontId="53" fillId="0" borderId="170" xfId="0" applyNumberFormat="1" applyFont="1" applyBorder="1" applyAlignment="1">
      <alignment vertical="center"/>
    </xf>
    <xf numFmtId="4" fontId="29" fillId="24" borderId="40" xfId="0" applyNumberFormat="1" applyFont="1" applyFill="1" applyBorder="1" applyAlignment="1">
      <alignment vertical="center"/>
    </xf>
    <xf numFmtId="4" fontId="30" fillId="36" borderId="87" xfId="30" applyNumberFormat="1" applyFont="1" applyFill="1" applyBorder="1" applyAlignment="1">
      <alignment horizontal="center" vertical="center" wrapText="1"/>
    </xf>
    <xf numFmtId="0" fontId="48" fillId="0" borderId="55" xfId="30" applyFont="1" applyBorder="1" applyAlignment="1">
      <alignment horizontal="left" vertical="center" wrapText="1"/>
    </xf>
    <xf numFmtId="49" fontId="54" fillId="0" borderId="48" xfId="0" applyNumberFormat="1" applyFont="1" applyBorder="1" applyAlignment="1">
      <alignment vertical="center"/>
    </xf>
    <xf numFmtId="4" fontId="45" fillId="36" borderId="83" xfId="30" applyNumberFormat="1" applyFont="1" applyFill="1" applyBorder="1" applyAlignment="1">
      <alignment horizontal="center" vertical="center" wrapText="1"/>
    </xf>
    <xf numFmtId="169" fontId="45" fillId="36" borderId="83" xfId="30" applyNumberFormat="1" applyFont="1" applyFill="1" applyBorder="1" applyAlignment="1">
      <alignment horizontal="center" vertical="center" wrapText="1"/>
    </xf>
    <xf numFmtId="4" fontId="50" fillId="34" borderId="40" xfId="30" applyNumberFormat="1" applyFont="1" applyFill="1" applyBorder="1" applyAlignment="1">
      <alignment horizontal="center" vertical="center" wrapText="1"/>
    </xf>
    <xf numFmtId="49" fontId="29" fillId="0" borderId="27" xfId="34" applyNumberFormat="1" applyFont="1" applyBorder="1" applyAlignment="1">
      <alignment horizontal="center" vertical="center" wrapText="1"/>
    </xf>
    <xf numFmtId="0" fontId="29" fillId="0" borderId="29" xfId="33" applyFont="1" applyBorder="1" applyAlignment="1">
      <alignment horizontal="center" vertical="center" wrapText="1"/>
    </xf>
    <xf numFmtId="49" fontId="29" fillId="0" borderId="29" xfId="33" applyNumberFormat="1" applyFont="1" applyBorder="1" applyAlignment="1">
      <alignment horizontal="center" vertical="center" wrapText="1"/>
    </xf>
    <xf numFmtId="0" fontId="29" fillId="0" borderId="62" xfId="33" applyFont="1" applyBorder="1" applyAlignment="1">
      <alignment horizontal="center" vertical="center" wrapText="1"/>
    </xf>
    <xf numFmtId="4" fontId="29" fillId="0" borderId="172" xfId="33" applyNumberFormat="1" applyFont="1" applyBorder="1" applyAlignment="1">
      <alignment horizontal="center" vertical="center" wrapText="1"/>
    </xf>
    <xf numFmtId="4" fontId="53" fillId="0" borderId="27" xfId="33" applyNumberFormat="1" applyFont="1" applyBorder="1" applyAlignment="1">
      <alignment vertical="top" wrapText="1"/>
    </xf>
    <xf numFmtId="4" fontId="30" fillId="32" borderId="28" xfId="51" applyNumberFormat="1" applyFont="1" applyFill="1" applyBorder="1" applyAlignment="1">
      <alignment horizontal="right" vertical="center" wrapText="1"/>
    </xf>
    <xf numFmtId="4" fontId="53" fillId="17" borderId="27" xfId="0" applyNumberFormat="1" applyFont="1" applyFill="1" applyBorder="1" applyAlignment="1">
      <alignment vertical="center" wrapText="1"/>
    </xf>
    <xf numFmtId="4" fontId="53" fillId="33" borderId="22" xfId="0" applyNumberFormat="1" applyFont="1" applyFill="1" applyBorder="1" applyAlignment="1">
      <alignment horizontal="right" vertical="center" wrapText="1"/>
    </xf>
    <xf numFmtId="4" fontId="53" fillId="0" borderId="33" xfId="0" applyNumberFormat="1" applyFont="1" applyBorder="1" applyAlignment="1">
      <alignment horizontal="right" vertical="center" wrapText="1"/>
    </xf>
    <xf numFmtId="4" fontId="54" fillId="0" borderId="27" xfId="51" applyNumberFormat="1" applyFont="1" applyBorder="1" applyAlignment="1">
      <alignment horizontal="right" vertical="center" wrapText="1"/>
    </xf>
    <xf numFmtId="0" fontId="54" fillId="40" borderId="109" xfId="0" applyFont="1" applyFill="1" applyBorder="1" applyAlignment="1">
      <alignment horizontal="justify" vertical="center" wrapText="1"/>
    </xf>
    <xf numFmtId="4" fontId="54" fillId="33" borderId="63" xfId="0" applyNumberFormat="1" applyFont="1" applyFill="1" applyBorder="1" applyAlignment="1">
      <alignment horizontal="right" vertical="center" wrapText="1"/>
    </xf>
    <xf numFmtId="4" fontId="54" fillId="0" borderId="27" xfId="33" applyNumberFormat="1" applyFont="1" applyBorder="1" applyAlignment="1">
      <alignment vertical="center" wrapText="1"/>
    </xf>
    <xf numFmtId="4" fontId="57" fillId="32" borderId="27" xfId="51" applyNumberFormat="1" applyFont="1" applyFill="1" applyBorder="1" applyAlignment="1">
      <alignment horizontal="right" vertical="center" wrapText="1"/>
    </xf>
    <xf numFmtId="0" fontId="30" fillId="0" borderId="27" xfId="113" applyFont="1" applyBorder="1" applyAlignment="1">
      <alignment vertical="center" wrapText="1"/>
    </xf>
    <xf numFmtId="0" fontId="30" fillId="0" borderId="27" xfId="61" applyFont="1" applyBorder="1" applyAlignment="1">
      <alignment vertical="center" wrapText="1"/>
    </xf>
    <xf numFmtId="0" fontId="30" fillId="0" borderId="27" xfId="113" applyFont="1" applyBorder="1" applyAlignment="1">
      <alignment vertical="top" wrapText="1"/>
    </xf>
    <xf numFmtId="4" fontId="53" fillId="33" borderId="79" xfId="0" applyNumberFormat="1" applyFont="1" applyFill="1" applyBorder="1" applyAlignment="1">
      <alignment horizontal="right" vertical="center" wrapText="1"/>
    </xf>
    <xf numFmtId="4" fontId="53" fillId="0" borderId="79" xfId="0" applyNumberFormat="1" applyFont="1" applyBorder="1" applyAlignment="1">
      <alignment horizontal="right" vertical="center" wrapText="1"/>
    </xf>
    <xf numFmtId="4" fontId="53" fillId="0" borderId="80" xfId="0" applyNumberFormat="1" applyFont="1" applyBorder="1" applyAlignment="1">
      <alignment horizontal="right" vertical="center" wrapText="1"/>
    </xf>
    <xf numFmtId="0" fontId="30" fillId="31" borderId="51" xfId="51" applyFont="1" applyFill="1" applyBorder="1" applyAlignment="1">
      <alignment vertical="center" wrapText="1"/>
    </xf>
    <xf numFmtId="4" fontId="30" fillId="31" borderId="27" xfId="51" applyNumberFormat="1" applyFont="1" applyFill="1" applyBorder="1" applyAlignment="1">
      <alignment vertical="center" wrapText="1"/>
    </xf>
    <xf numFmtId="0" fontId="30" fillId="0" borderId="27" xfId="51" applyFont="1" applyBorder="1" applyAlignment="1">
      <alignment vertical="top" wrapText="1"/>
    </xf>
    <xf numFmtId="0" fontId="30" fillId="31" borderId="27" xfId="51" applyFont="1" applyFill="1" applyBorder="1" applyAlignment="1">
      <alignment vertical="top" wrapText="1"/>
    </xf>
    <xf numFmtId="4" fontId="53" fillId="33" borderId="19" xfId="0" applyNumberFormat="1" applyFont="1" applyFill="1" applyBorder="1" applyAlignment="1">
      <alignment horizontal="right" vertical="center" wrapText="1"/>
    </xf>
    <xf numFmtId="0" fontId="55" fillId="0" borderId="27" xfId="31" applyFont="1" applyBorder="1" applyAlignment="1">
      <alignment horizontal="left" vertical="center" wrapText="1"/>
    </xf>
    <xf numFmtId="4" fontId="68" fillId="32" borderId="27" xfId="51" applyNumberFormat="1" applyFont="1" applyFill="1" applyBorder="1" applyAlignment="1">
      <alignment horizontal="right" vertical="center" wrapText="1"/>
    </xf>
    <xf numFmtId="4" fontId="96" fillId="33" borderId="27" xfId="51" applyNumberFormat="1" applyFont="1" applyFill="1" applyBorder="1" applyAlignment="1">
      <alignment horizontal="right" vertical="center" wrapText="1"/>
    </xf>
    <xf numFmtId="0" fontId="57" fillId="0" borderId="27" xfId="113" applyFont="1" applyBorder="1" applyAlignment="1">
      <alignment vertical="center" wrapText="1"/>
    </xf>
    <xf numFmtId="4" fontId="57" fillId="32" borderId="52" xfId="30" applyNumberFormat="1" applyFont="1" applyFill="1" applyBorder="1" applyAlignment="1">
      <alignment vertical="center" wrapText="1"/>
    </xf>
    <xf numFmtId="0" fontId="57" fillId="0" borderId="27" xfId="34" applyFont="1" applyBorder="1" applyAlignment="1">
      <alignment horizontal="left" vertical="center" wrapText="1"/>
    </xf>
    <xf numFmtId="0" fontId="0" fillId="0" borderId="0" xfId="33" applyFont="1" applyAlignment="1">
      <alignment horizontal="left"/>
    </xf>
    <xf numFmtId="4" fontId="53" fillId="33" borderId="23" xfId="0" applyNumberFormat="1" applyFont="1" applyFill="1" applyBorder="1" applyAlignment="1">
      <alignment horizontal="right" vertical="center" wrapText="1"/>
    </xf>
    <xf numFmtId="4" fontId="30" fillId="0" borderId="0" xfId="33" applyNumberFormat="1" applyFont="1"/>
    <xf numFmtId="4" fontId="53" fillId="0" borderId="23" xfId="0" applyNumberFormat="1" applyFont="1" applyBorder="1" applyAlignment="1">
      <alignment horizontal="right" vertical="center" wrapText="1"/>
    </xf>
    <xf numFmtId="4" fontId="53" fillId="0" borderId="73" xfId="0" applyNumberFormat="1" applyFont="1" applyBorder="1" applyAlignment="1">
      <alignment horizontal="right" vertical="center" wrapText="1"/>
    </xf>
    <xf numFmtId="49" fontId="48" fillId="0" borderId="48" xfId="34" applyNumberFormat="1" applyFont="1" applyBorder="1" applyAlignment="1">
      <alignment horizontal="center" vertical="center" wrapText="1"/>
    </xf>
    <xf numFmtId="0" fontId="48" fillId="0" borderId="39" xfId="51" applyFont="1" applyBorder="1" applyAlignment="1">
      <alignment horizontal="center" vertical="center" wrapText="1"/>
    </xf>
    <xf numFmtId="49" fontId="30" fillId="0" borderId="38" xfId="51" applyNumberFormat="1" applyFont="1" applyBorder="1" applyAlignment="1">
      <alignment horizontal="center" vertical="center" wrapText="1"/>
    </xf>
    <xf numFmtId="0" fontId="48" fillId="0" borderId="38" xfId="52" applyFont="1" applyBorder="1" applyAlignment="1">
      <alignment horizontal="left" vertical="center" wrapText="1"/>
    </xf>
    <xf numFmtId="4" fontId="30" fillId="32" borderId="40" xfId="30" applyNumberFormat="1" applyFont="1" applyFill="1" applyBorder="1"/>
    <xf numFmtId="4" fontId="29" fillId="33" borderId="83" xfId="30" applyNumberFormat="1" applyFont="1" applyFill="1" applyBorder="1" applyAlignment="1">
      <alignment vertical="center" wrapText="1"/>
    </xf>
    <xf numFmtId="4" fontId="30" fillId="36" borderId="83" xfId="30" applyNumberFormat="1" applyFont="1" applyFill="1" applyBorder="1" applyAlignment="1">
      <alignment vertical="center" wrapText="1"/>
    </xf>
    <xf numFmtId="169" fontId="54" fillId="36" borderId="40" xfId="30" applyNumberFormat="1" applyFont="1" applyFill="1" applyBorder="1" applyAlignment="1">
      <alignment horizontal="center" vertical="center" wrapText="1"/>
    </xf>
    <xf numFmtId="169" fontId="30" fillId="36" borderId="83" xfId="30" applyNumberFormat="1" applyFont="1" applyFill="1" applyBorder="1" applyAlignment="1">
      <alignment horizontal="center" vertical="center" wrapText="1"/>
    </xf>
    <xf numFmtId="4" fontId="30" fillId="0" borderId="132" xfId="0" applyNumberFormat="1" applyFont="1" applyBorder="1" applyAlignment="1">
      <alignment horizontal="right" vertical="center" wrapText="1"/>
    </xf>
    <xf numFmtId="4" fontId="53" fillId="33" borderId="27" xfId="0" applyNumberFormat="1" applyFont="1" applyFill="1" applyBorder="1" applyAlignment="1">
      <alignment horizontal="right" vertical="center" wrapText="1"/>
    </xf>
    <xf numFmtId="4" fontId="29" fillId="33" borderId="175" xfId="0" applyNumberFormat="1" applyFont="1" applyFill="1" applyBorder="1" applyAlignment="1">
      <alignment horizontal="right" vertical="center" wrapText="1"/>
    </xf>
    <xf numFmtId="4" fontId="29" fillId="0" borderId="175" xfId="0" applyNumberFormat="1" applyFont="1" applyBorder="1" applyAlignment="1">
      <alignment horizontal="right" vertical="center" wrapText="1"/>
    </xf>
    <xf numFmtId="4" fontId="29" fillId="0" borderId="176" xfId="0" applyNumberFormat="1" applyFont="1" applyBorder="1" applyAlignment="1">
      <alignment horizontal="right" vertical="center" wrapText="1"/>
    </xf>
    <xf numFmtId="4" fontId="30" fillId="33" borderId="178" xfId="0" applyNumberFormat="1" applyFont="1" applyFill="1" applyBorder="1" applyAlignment="1">
      <alignment horizontal="right" vertical="center" wrapText="1"/>
    </xf>
    <xf numFmtId="0" fontId="29" fillId="0" borderId="0" xfId="0" applyFont="1" applyAlignment="1">
      <alignment horizontal="center" vertical="center"/>
    </xf>
    <xf numFmtId="4" fontId="29" fillId="0" borderId="0" xfId="34" applyNumberFormat="1" applyFont="1" applyAlignment="1">
      <alignment vertical="center" wrapText="1"/>
    </xf>
    <xf numFmtId="4" fontId="67" fillId="0" borderId="0" xfId="33" applyNumberFormat="1" applyFont="1" applyAlignment="1">
      <alignment vertical="center" wrapText="1"/>
    </xf>
    <xf numFmtId="4" fontId="66" fillId="0" borderId="0" xfId="33" applyNumberFormat="1" applyFont="1" applyAlignment="1">
      <alignment vertical="center" wrapText="1"/>
    </xf>
    <xf numFmtId="4" fontId="30" fillId="0" borderId="0" xfId="34" applyNumberFormat="1" applyFont="1" applyAlignment="1">
      <alignment vertical="center" wrapText="1"/>
    </xf>
    <xf numFmtId="4" fontId="34" fillId="0" borderId="0" xfId="34" applyNumberFormat="1" applyFont="1" applyAlignment="1">
      <alignment vertical="center" wrapText="1"/>
    </xf>
    <xf numFmtId="4" fontId="34" fillId="0" borderId="0" xfId="51" applyNumberFormat="1" applyFont="1" applyAlignment="1">
      <alignment vertical="center" wrapText="1"/>
    </xf>
    <xf numFmtId="4" fontId="55" fillId="0" borderId="0" xfId="51" applyNumberFormat="1" applyFont="1" applyAlignment="1">
      <alignment vertical="center" wrapText="1"/>
    </xf>
    <xf numFmtId="165" fontId="55" fillId="0" borderId="0" xfId="51" applyNumberFormat="1" applyFont="1" applyAlignment="1">
      <alignment horizontal="right" vertical="center"/>
    </xf>
    <xf numFmtId="165" fontId="55" fillId="0" borderId="0" xfId="0" applyNumberFormat="1" applyFont="1" applyAlignment="1">
      <alignment vertical="center"/>
    </xf>
    <xf numFmtId="4" fontId="55" fillId="0" borderId="0" xfId="34" applyNumberFormat="1" applyFont="1" applyAlignment="1">
      <alignment vertical="center" wrapText="1"/>
    </xf>
    <xf numFmtId="4" fontId="55" fillId="0" borderId="0" xfId="51" applyNumberFormat="1" applyFont="1" applyAlignment="1">
      <alignment horizontal="right"/>
    </xf>
    <xf numFmtId="4" fontId="34" fillId="0" borderId="0" xfId="33" applyNumberFormat="1" applyFont="1" applyAlignment="1">
      <alignment vertical="center" wrapText="1"/>
    </xf>
    <xf numFmtId="4" fontId="55" fillId="0" borderId="0" xfId="34" applyNumberFormat="1" applyFont="1" applyAlignment="1">
      <alignment horizontal="right" vertical="center" wrapText="1"/>
    </xf>
    <xf numFmtId="4" fontId="29" fillId="0" borderId="0" xfId="34" applyNumberFormat="1" applyFont="1" applyAlignment="1">
      <alignment horizontal="left" vertical="center" wrapText="1"/>
    </xf>
    <xf numFmtId="4" fontId="34" fillId="0" borderId="0" xfId="34" applyNumberFormat="1" applyFont="1" applyAlignment="1">
      <alignment horizontal="right" vertical="center" wrapText="1"/>
    </xf>
    <xf numFmtId="4" fontId="29" fillId="0" borderId="0" xfId="33" applyNumberFormat="1" applyFont="1" applyAlignment="1">
      <alignment vertical="center"/>
    </xf>
    <xf numFmtId="4" fontId="29" fillId="0" borderId="0" xfId="34" applyNumberFormat="1" applyFont="1" applyAlignment="1">
      <alignment horizontal="right" vertical="center" wrapText="1"/>
    </xf>
    <xf numFmtId="4" fontId="55" fillId="0" borderId="0" xfId="33" applyNumberFormat="1" applyFont="1" applyAlignment="1">
      <alignment vertical="center" wrapText="1"/>
    </xf>
    <xf numFmtId="4" fontId="34" fillId="0" borderId="0" xfId="0" applyNumberFormat="1" applyFont="1" applyAlignment="1">
      <alignment vertical="center" wrapText="1"/>
    </xf>
    <xf numFmtId="4" fontId="26" fillId="0" borderId="0" xfId="34" applyNumberFormat="1" applyFont="1" applyAlignment="1">
      <alignment vertical="center" wrapText="1"/>
    </xf>
    <xf numFmtId="4" fontId="29" fillId="0" borderId="0" xfId="34" applyNumberFormat="1" applyFont="1" applyAlignment="1">
      <alignment horizontal="center" vertical="center" wrapText="1"/>
    </xf>
    <xf numFmtId="4" fontId="28" fillId="0" borderId="0" xfId="33" applyNumberFormat="1" applyFont="1" applyAlignment="1">
      <alignment vertical="center" wrapText="1"/>
    </xf>
    <xf numFmtId="4" fontId="30" fillId="31" borderId="27" xfId="51" applyNumberFormat="1" applyFont="1" applyFill="1" applyBorder="1" applyAlignment="1">
      <alignment horizontal="right" wrapText="1"/>
    </xf>
    <xf numFmtId="0" fontId="55" fillId="0" borderId="29" xfId="34" applyFont="1" applyBorder="1" applyAlignment="1">
      <alignment horizontal="left" vertical="center" wrapText="1"/>
    </xf>
    <xf numFmtId="4" fontId="98" fillId="32" borderId="27" xfId="51" applyNumberFormat="1" applyFont="1" applyFill="1" applyBorder="1" applyAlignment="1">
      <alignment horizontal="right" vertical="center" wrapText="1"/>
    </xf>
    <xf numFmtId="4" fontId="98" fillId="33" borderId="27" xfId="51" applyNumberFormat="1" applyFont="1" applyFill="1" applyBorder="1" applyAlignment="1">
      <alignment horizontal="right" vertical="center" wrapText="1"/>
    </xf>
    <xf numFmtId="4" fontId="98" fillId="0" borderId="27" xfId="51" applyNumberFormat="1" applyFont="1" applyBorder="1" applyAlignment="1">
      <alignment horizontal="right" vertical="center" wrapText="1"/>
    </xf>
    <xf numFmtId="4" fontId="92" fillId="0" borderId="27" xfId="33" applyNumberFormat="1" applyFont="1" applyBorder="1" applyAlignment="1">
      <alignment vertical="center" wrapText="1"/>
    </xf>
    <xf numFmtId="0" fontId="92" fillId="0" borderId="27" xfId="51" applyFont="1" applyBorder="1" applyAlignment="1">
      <alignment vertical="center" wrapText="1"/>
    </xf>
    <xf numFmtId="0" fontId="56" fillId="0" borderId="29" xfId="51" applyFont="1" applyBorder="1" applyAlignment="1">
      <alignment horizontal="left" vertical="center" wrapText="1"/>
    </xf>
    <xf numFmtId="4" fontId="56" fillId="17" borderId="27" xfId="0" applyNumberFormat="1" applyFont="1" applyFill="1" applyBorder="1" applyAlignment="1">
      <alignment vertical="center" wrapText="1"/>
    </xf>
    <xf numFmtId="4" fontId="56" fillId="33" borderId="27" xfId="0" applyNumberFormat="1" applyFont="1" applyFill="1" applyBorder="1" applyAlignment="1">
      <alignment vertical="center" wrapText="1"/>
    </xf>
    <xf numFmtId="4" fontId="56" fillId="0" borderId="27" xfId="0" applyNumberFormat="1" applyFont="1" applyBorder="1" applyAlignment="1">
      <alignment vertical="center" wrapText="1"/>
    </xf>
    <xf numFmtId="168" fontId="42" fillId="0" borderId="0" xfId="30" applyNumberFormat="1"/>
    <xf numFmtId="166" fontId="29" fillId="4" borderId="27" xfId="34" applyNumberFormat="1" applyFont="1" applyFill="1" applyBorder="1" applyAlignment="1">
      <alignment vertical="center" wrapText="1"/>
    </xf>
    <xf numFmtId="4" fontId="43" fillId="0" borderId="0" xfId="34" applyNumberFormat="1" applyFont="1"/>
    <xf numFmtId="4" fontId="29" fillId="32" borderId="40" xfId="35" applyNumberFormat="1" applyFont="1" applyFill="1" applyBorder="1" applyAlignment="1">
      <alignment horizontal="center" vertical="center" wrapText="1"/>
    </xf>
    <xf numFmtId="0" fontId="54" fillId="0" borderId="59" xfId="0" applyFont="1" applyBorder="1" applyAlignment="1">
      <alignment horizontal="justify" vertical="center" wrapText="1"/>
    </xf>
    <xf numFmtId="0" fontId="30" fillId="0" borderId="97" xfId="0" applyFont="1" applyBorder="1" applyAlignment="1">
      <alignment horizontal="justify" vertical="center" wrapText="1"/>
    </xf>
    <xf numFmtId="0" fontId="30" fillId="0" borderId="109" xfId="0" applyFont="1" applyBorder="1" applyAlignment="1">
      <alignment horizontal="justify" vertical="center" wrapText="1"/>
    </xf>
    <xf numFmtId="0" fontId="30" fillId="0" borderId="44" xfId="0" applyFont="1" applyBorder="1" applyAlignment="1">
      <alignment horizontal="justify" vertical="center" wrapText="1"/>
    </xf>
    <xf numFmtId="0" fontId="30" fillId="0" borderId="96" xfId="0" applyFont="1" applyBorder="1" applyAlignment="1">
      <alignment horizontal="justify" vertical="center" wrapText="1"/>
    </xf>
    <xf numFmtId="170" fontId="42" fillId="0" borderId="0" xfId="30" applyNumberFormat="1"/>
    <xf numFmtId="171" fontId="42" fillId="0" borderId="0" xfId="30" applyNumberFormat="1"/>
    <xf numFmtId="169" fontId="30" fillId="36" borderId="90" xfId="30" applyNumberFormat="1" applyFont="1" applyFill="1" applyBorder="1" applyAlignment="1">
      <alignment horizontal="center" vertical="center" wrapText="1"/>
    </xf>
    <xf numFmtId="4" fontId="57" fillId="17" borderId="27" xfId="34" applyNumberFormat="1" applyFont="1" applyFill="1" applyBorder="1" applyAlignment="1">
      <alignment vertical="center" wrapText="1"/>
    </xf>
    <xf numFmtId="4" fontId="57" fillId="17" borderId="27" xfId="0" applyNumberFormat="1" applyFont="1" applyFill="1" applyBorder="1" applyAlignment="1">
      <alignment vertical="center" wrapText="1"/>
    </xf>
    <xf numFmtId="4" fontId="29" fillId="0" borderId="0" xfId="33" applyNumberFormat="1" applyFont="1" applyAlignment="1">
      <alignment horizontal="right" vertical="center" wrapText="1"/>
    </xf>
    <xf numFmtId="3" fontId="26" fillId="26" borderId="24" xfId="0" applyNumberFormat="1" applyFont="1" applyFill="1" applyBorder="1" applyAlignment="1">
      <alignment vertical="center"/>
    </xf>
    <xf numFmtId="4" fontId="50" fillId="30" borderId="40" xfId="30" applyNumberFormat="1" applyFont="1" applyFill="1" applyBorder="1" applyAlignment="1">
      <alignment horizontal="right" vertical="center" wrapText="1"/>
    </xf>
    <xf numFmtId="0" fontId="29" fillId="0" borderId="0" xfId="33" applyFont="1" applyAlignment="1">
      <alignment horizontal="right" wrapText="1"/>
    </xf>
    <xf numFmtId="4" fontId="29" fillId="17" borderId="124" xfId="0" applyNumberFormat="1" applyFont="1" applyFill="1" applyBorder="1" applyAlignment="1">
      <alignment horizontal="right" vertical="center" wrapText="1"/>
    </xf>
    <xf numFmtId="4" fontId="29" fillId="19" borderId="75" xfId="0" applyNumberFormat="1" applyFont="1" applyFill="1" applyBorder="1" applyAlignment="1">
      <alignment horizontal="right" vertical="center" wrapText="1"/>
    </xf>
    <xf numFmtId="4" fontId="30" fillId="17" borderId="75" xfId="0" applyNumberFormat="1" applyFont="1" applyFill="1" applyBorder="1" applyAlignment="1">
      <alignment horizontal="right" vertical="center" wrapText="1"/>
    </xf>
    <xf numFmtId="4" fontId="53" fillId="17" borderId="173" xfId="0" applyNumberFormat="1" applyFont="1" applyFill="1" applyBorder="1" applyAlignment="1">
      <alignment horizontal="right" vertical="center" wrapText="1"/>
    </xf>
    <xf numFmtId="4" fontId="30" fillId="17" borderId="77" xfId="0" applyNumberFormat="1" applyFont="1" applyFill="1" applyBorder="1" applyAlignment="1">
      <alignment horizontal="right" vertical="center" wrapText="1"/>
    </xf>
    <xf numFmtId="4" fontId="30" fillId="17" borderId="110" xfId="0" applyNumberFormat="1" applyFont="1" applyFill="1" applyBorder="1" applyAlignment="1">
      <alignment horizontal="right" vertical="center" wrapText="1"/>
    </xf>
    <xf numFmtId="4" fontId="30" fillId="17" borderId="111" xfId="0" applyNumberFormat="1" applyFont="1" applyFill="1" applyBorder="1" applyAlignment="1">
      <alignment horizontal="right" vertical="center" wrapText="1"/>
    </xf>
    <xf numFmtId="4" fontId="29" fillId="17" borderId="76" xfId="0" applyNumberFormat="1" applyFont="1" applyFill="1" applyBorder="1" applyAlignment="1">
      <alignment horizontal="right" vertical="center" wrapText="1"/>
    </xf>
    <xf numFmtId="4" fontId="30" fillId="17" borderId="78" xfId="0" applyNumberFormat="1" applyFont="1" applyFill="1" applyBorder="1" applyAlignment="1">
      <alignment horizontal="right" vertical="center" wrapText="1"/>
    </xf>
    <xf numFmtId="4" fontId="29" fillId="17" borderId="152" xfId="0" applyNumberFormat="1" applyFont="1" applyFill="1" applyBorder="1" applyAlignment="1">
      <alignment horizontal="right" vertical="center" wrapText="1"/>
    </xf>
    <xf numFmtId="4" fontId="29" fillId="17" borderId="75" xfId="0" applyNumberFormat="1" applyFont="1" applyFill="1" applyBorder="1" applyAlignment="1">
      <alignment horizontal="right" vertical="center" wrapText="1"/>
    </xf>
    <xf numFmtId="4" fontId="32" fillId="17" borderId="75" xfId="0" applyNumberFormat="1" applyFont="1" applyFill="1" applyBorder="1" applyAlignment="1">
      <alignment horizontal="right" vertical="center" wrapText="1"/>
    </xf>
    <xf numFmtId="4" fontId="30" fillId="17" borderId="173" xfId="0" applyNumberFormat="1" applyFont="1" applyFill="1" applyBorder="1" applyAlignment="1">
      <alignment horizontal="right" vertical="center" wrapText="1"/>
    </xf>
    <xf numFmtId="4" fontId="53" fillId="17" borderId="50" xfId="0" applyNumberFormat="1" applyFont="1" applyFill="1" applyBorder="1" applyAlignment="1">
      <alignment horizontal="right" vertical="center" wrapText="1"/>
    </xf>
    <xf numFmtId="4" fontId="30" fillId="17" borderId="76" xfId="0" applyNumberFormat="1" applyFont="1" applyFill="1" applyBorder="1" applyAlignment="1">
      <alignment horizontal="right" vertical="center" wrapText="1"/>
    </xf>
    <xf numFmtId="4" fontId="30" fillId="17" borderId="177" xfId="0" applyNumberFormat="1" applyFont="1" applyFill="1" applyBorder="1" applyAlignment="1">
      <alignment horizontal="right" vertical="center" wrapText="1"/>
    </xf>
    <xf numFmtId="4" fontId="29" fillId="17" borderId="174" xfId="0" applyNumberFormat="1" applyFont="1" applyFill="1" applyBorder="1" applyAlignment="1">
      <alignment horizontal="right" vertical="center" wrapText="1"/>
    </xf>
    <xf numFmtId="4" fontId="29" fillId="19" borderId="150" xfId="0" applyNumberFormat="1" applyFont="1" applyFill="1" applyBorder="1" applyAlignment="1">
      <alignment horizontal="right" vertical="center" wrapText="1"/>
    </xf>
    <xf numFmtId="4" fontId="29" fillId="17" borderId="74" xfId="0" applyNumberFormat="1" applyFont="1" applyFill="1" applyBorder="1" applyAlignment="1">
      <alignment horizontal="right" vertical="center" wrapText="1"/>
    </xf>
    <xf numFmtId="4" fontId="29" fillId="17" borderId="77" xfId="0" applyNumberFormat="1" applyFont="1" applyFill="1" applyBorder="1" applyAlignment="1">
      <alignment horizontal="right" vertical="center" wrapText="1"/>
    </xf>
    <xf numFmtId="4" fontId="29" fillId="17" borderId="110" xfId="0" applyNumberFormat="1" applyFont="1" applyFill="1" applyBorder="1" applyAlignment="1">
      <alignment horizontal="right" vertical="center" wrapText="1"/>
    </xf>
    <xf numFmtId="4" fontId="29" fillId="17" borderId="111" xfId="0" applyNumberFormat="1" applyFont="1" applyFill="1" applyBorder="1" applyAlignment="1">
      <alignment horizontal="right" vertical="center" wrapText="1"/>
    </xf>
    <xf numFmtId="0" fontId="54" fillId="0" borderId="52" xfId="51" applyFont="1" applyBorder="1" applyAlignment="1">
      <alignment vertical="center" wrapText="1"/>
    </xf>
    <xf numFmtId="0" fontId="54" fillId="0" borderId="56" xfId="51" applyFont="1" applyBorder="1" applyAlignment="1">
      <alignment vertical="center" wrapText="1"/>
    </xf>
    <xf numFmtId="0" fontId="74" fillId="0" borderId="0" xfId="0" applyFont="1"/>
    <xf numFmtId="0" fontId="52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30" fillId="0" borderId="0" xfId="0" applyFont="1" applyAlignment="1">
      <alignment horizontal="left" vertical="top" wrapText="1"/>
    </xf>
    <xf numFmtId="0" fontId="28" fillId="24" borderId="0" xfId="0" applyFont="1" applyFill="1" applyAlignment="1">
      <alignment horizontal="center"/>
    </xf>
    <xf numFmtId="0" fontId="28" fillId="0" borderId="0" xfId="0" applyFont="1" applyAlignment="1">
      <alignment horizontal="center"/>
    </xf>
    <xf numFmtId="49" fontId="29" fillId="4" borderId="100" xfId="0" applyNumberFormat="1" applyFont="1" applyFill="1" applyBorder="1" applyAlignment="1">
      <alignment horizontal="center" vertical="center"/>
    </xf>
    <xf numFmtId="49" fontId="29" fillId="4" borderId="31" xfId="0" applyNumberFormat="1" applyFont="1" applyFill="1" applyBorder="1" applyAlignment="1">
      <alignment horizontal="center" vertical="center"/>
    </xf>
    <xf numFmtId="0" fontId="30" fillId="0" borderId="98" xfId="0" applyFont="1" applyBorder="1" applyAlignment="1">
      <alignment horizontal="center" vertical="center"/>
    </xf>
    <xf numFmtId="0" fontId="30" fillId="0" borderId="99" xfId="0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0" fontId="30" fillId="0" borderId="119" xfId="0" applyFont="1" applyBorder="1" applyAlignment="1">
      <alignment horizontal="center" vertical="center"/>
    </xf>
    <xf numFmtId="49" fontId="29" fillId="4" borderId="68" xfId="0" applyNumberFormat="1" applyFont="1" applyFill="1" applyBorder="1" applyAlignment="1">
      <alignment horizontal="center" vertical="center"/>
    </xf>
    <xf numFmtId="49" fontId="50" fillId="8" borderId="36" xfId="0" applyNumberFormat="1" applyFont="1" applyFill="1" applyBorder="1" applyAlignment="1">
      <alignment horizontal="center" vertical="center"/>
    </xf>
    <xf numFmtId="49" fontId="50" fillId="8" borderId="101" xfId="0" applyNumberFormat="1" applyFont="1" applyFill="1" applyBorder="1" applyAlignment="1">
      <alignment horizontal="center" vertical="center"/>
    </xf>
    <xf numFmtId="49" fontId="50" fillId="8" borderId="102" xfId="0" applyNumberFormat="1" applyFont="1" applyFill="1" applyBorder="1" applyAlignment="1">
      <alignment horizontal="center" vertical="center"/>
    </xf>
    <xf numFmtId="49" fontId="50" fillId="8" borderId="44" xfId="0" applyNumberFormat="1" applyFont="1" applyFill="1" applyBorder="1" applyAlignment="1">
      <alignment horizontal="center" vertical="center"/>
    </xf>
    <xf numFmtId="49" fontId="50" fillId="8" borderId="103" xfId="0" applyNumberFormat="1" applyFont="1" applyFill="1" applyBorder="1" applyAlignment="1">
      <alignment horizontal="center" vertical="center"/>
    </xf>
    <xf numFmtId="49" fontId="50" fillId="8" borderId="85" xfId="0" applyNumberFormat="1" applyFont="1" applyFill="1" applyBorder="1" applyAlignment="1">
      <alignment horizontal="center" vertical="center"/>
    </xf>
    <xf numFmtId="0" fontId="28" fillId="8" borderId="0" xfId="0" applyFont="1" applyFill="1" applyAlignment="1">
      <alignment horizontal="center"/>
    </xf>
    <xf numFmtId="0" fontId="29" fillId="0" borderId="98" xfId="0" applyFont="1" applyBorder="1" applyAlignment="1">
      <alignment horizontal="center" vertical="center"/>
    </xf>
    <xf numFmtId="0" fontId="29" fillId="0" borderId="99" xfId="0" applyFont="1" applyBorder="1" applyAlignment="1">
      <alignment horizontal="center" vertical="center"/>
    </xf>
    <xf numFmtId="49" fontId="29" fillId="4" borderId="126" xfId="0" applyNumberFormat="1" applyFont="1" applyFill="1" applyBorder="1" applyAlignment="1">
      <alignment horizontal="center" vertical="center"/>
    </xf>
    <xf numFmtId="49" fontId="29" fillId="4" borderId="107" xfId="0" applyNumberFormat="1" applyFont="1" applyFill="1" applyBorder="1" applyAlignment="1">
      <alignment horizontal="center" vertical="center"/>
    </xf>
    <xf numFmtId="49" fontId="29" fillId="27" borderId="31" xfId="0" applyNumberFormat="1" applyFont="1" applyFill="1" applyBorder="1" applyAlignment="1">
      <alignment horizontal="center" vertical="center"/>
    </xf>
    <xf numFmtId="0" fontId="28" fillId="15" borderId="0" xfId="0" applyFont="1" applyFill="1" applyAlignment="1">
      <alignment horizontal="center"/>
    </xf>
    <xf numFmtId="0" fontId="50" fillId="34" borderId="38" xfId="34" applyFont="1" applyFill="1" applyBorder="1" applyAlignment="1">
      <alignment horizontal="left" vertical="center" wrapText="1"/>
    </xf>
    <xf numFmtId="0" fontId="50" fillId="34" borderId="104" xfId="34" applyFont="1" applyFill="1" applyBorder="1" applyAlignment="1">
      <alignment horizontal="left" vertical="center" wrapText="1"/>
    </xf>
    <xf numFmtId="0" fontId="50" fillId="27" borderId="38" xfId="34" applyFont="1" applyFill="1" applyBorder="1" applyAlignment="1">
      <alignment horizontal="left" vertical="center" wrapText="1"/>
    </xf>
    <xf numFmtId="0" fontId="50" fillId="27" borderId="104" xfId="34" applyFont="1" applyFill="1" applyBorder="1" applyAlignment="1">
      <alignment horizontal="left" vertical="center" wrapText="1"/>
    </xf>
    <xf numFmtId="0" fontId="50" fillId="30" borderId="38" xfId="34" applyFont="1" applyFill="1" applyBorder="1" applyAlignment="1">
      <alignment horizontal="left" vertical="center" wrapText="1"/>
    </xf>
    <xf numFmtId="0" fontId="50" fillId="30" borderId="104" xfId="34" applyFont="1" applyFill="1" applyBorder="1" applyAlignment="1">
      <alignment horizontal="left" vertical="center" wrapText="1"/>
    </xf>
    <xf numFmtId="0" fontId="93" fillId="0" borderId="0" xfId="30" applyFont="1" applyAlignment="1">
      <alignment horizontal="center" vertical="center" wrapText="1"/>
    </xf>
    <xf numFmtId="0" fontId="28" fillId="15" borderId="0" xfId="33" applyFont="1" applyFill="1" applyAlignment="1">
      <alignment horizontal="center"/>
    </xf>
    <xf numFmtId="0" fontId="28" fillId="0" borderId="0" xfId="33" applyFont="1" applyAlignment="1">
      <alignment horizontal="center"/>
    </xf>
  </cellXfs>
  <cellStyles count="138">
    <cellStyle name="20 % – Zvýraznění 1" xfId="1" builtinId="30" customBuiltin="1"/>
    <cellStyle name="20 % – Zvýraznění 1 2" xfId="88" xr:uid="{1B26F767-2F0A-483D-8951-3F1875526D63}"/>
    <cellStyle name="20 % – Zvýraznění 1 3" xfId="118" xr:uid="{DFF7DD5B-5ECD-49D5-A983-BEDB2FF69EDF}"/>
    <cellStyle name="20 % – Zvýraznění 2" xfId="2" builtinId="34" customBuiltin="1"/>
    <cellStyle name="20 % – Zvýraznění 2 2" xfId="92" xr:uid="{6B1AB234-6718-433A-8B50-8C38BA8AF931}"/>
    <cellStyle name="20 % – Zvýraznění 2 3" xfId="121" xr:uid="{7F9E4482-1D66-463A-9965-FCD7F97A4082}"/>
    <cellStyle name="20 % – Zvýraznění 3" xfId="3" builtinId="38" customBuiltin="1"/>
    <cellStyle name="20 % – Zvýraznění 3 2" xfId="96" xr:uid="{A606F05E-23DB-452C-BC04-9963419ED68F}"/>
    <cellStyle name="20 % – Zvýraznění 3 3" xfId="124" xr:uid="{315740A5-8212-49CE-8D24-C80F02D99DB9}"/>
    <cellStyle name="20 % – Zvýraznění 4" xfId="4" builtinId="42" customBuiltin="1"/>
    <cellStyle name="20 % – Zvýraznění 4 2" xfId="100" xr:uid="{9214F586-A215-40D3-A189-1FBE33A1A911}"/>
    <cellStyle name="20 % – Zvýraznění 4 3" xfId="127" xr:uid="{1CA08689-B677-4ED2-988A-EEC3DC2099A9}"/>
    <cellStyle name="20 % – Zvýraznění 5" xfId="5" builtinId="46" customBuiltin="1"/>
    <cellStyle name="20 % – Zvýraznění 5 2" xfId="104" xr:uid="{6FD07AFD-700D-4950-B490-AF6D4E23266D}"/>
    <cellStyle name="20 % – Zvýraznění 5 3" xfId="130" xr:uid="{69E7A858-02EF-4EEA-905F-C508DC0B67DE}"/>
    <cellStyle name="20 % – Zvýraznění 6" xfId="6" builtinId="50" customBuiltin="1"/>
    <cellStyle name="20 % – Zvýraznění 6 2" xfId="108" xr:uid="{60570F96-905A-4273-B3B5-EFA1B0E9A5EE}"/>
    <cellStyle name="20 % – Zvýraznění 6 3" xfId="133" xr:uid="{58E9963C-C8FA-405C-8C3E-D810717F07FD}"/>
    <cellStyle name="40 % – Zvýraznění 1" xfId="7" builtinId="31" customBuiltin="1"/>
    <cellStyle name="40 % – Zvýraznění 1 2" xfId="89" xr:uid="{D8544730-9327-4463-BD0A-D40EBABC9E3D}"/>
    <cellStyle name="40 % – Zvýraznění 1 3" xfId="119" xr:uid="{C029BB4D-B1BF-4ACB-B2CE-D37127EB2528}"/>
    <cellStyle name="40 % – Zvýraznění 2" xfId="8" builtinId="35" customBuiltin="1"/>
    <cellStyle name="40 % – Zvýraznění 2 2" xfId="93" xr:uid="{04878001-070F-43F5-A717-ED33F4F2C38D}"/>
    <cellStyle name="40 % – Zvýraznění 2 3" xfId="122" xr:uid="{26CCFF3B-26FD-4E30-B175-BB90F316089F}"/>
    <cellStyle name="40 % – Zvýraznění 3" xfId="9" builtinId="39" customBuiltin="1"/>
    <cellStyle name="40 % – Zvýraznění 3 2" xfId="97" xr:uid="{A3EE04C3-C64B-4856-BDB2-E6940D1C05DF}"/>
    <cellStyle name="40 % – Zvýraznění 3 3" xfId="125" xr:uid="{0043ACB6-F9B8-4FBE-B2E8-0F1599779D62}"/>
    <cellStyle name="40 % – Zvýraznění 4" xfId="10" builtinId="43" customBuiltin="1"/>
    <cellStyle name="40 % – Zvýraznění 4 2" xfId="101" xr:uid="{91E4B661-5C77-4C55-BC2B-FF9545698E4C}"/>
    <cellStyle name="40 % – Zvýraznění 4 3" xfId="128" xr:uid="{6D4C7141-F20C-4AAA-827C-EDC4DFF38979}"/>
    <cellStyle name="40 % – Zvýraznění 5" xfId="11" builtinId="47" customBuiltin="1"/>
    <cellStyle name="40 % – Zvýraznění 5 2" xfId="105" xr:uid="{DD6DF3D2-1BFC-490C-8BEB-C33A6C4A8818}"/>
    <cellStyle name="40 % – Zvýraznění 5 3" xfId="131" xr:uid="{40B0FDB1-1CBD-4C1D-9D6A-BC2AA368EAA6}"/>
    <cellStyle name="40 % – Zvýraznění 6" xfId="12" builtinId="51" customBuiltin="1"/>
    <cellStyle name="40 % – Zvýraznění 6 2" xfId="109" xr:uid="{6D287DFE-1ECD-4612-9C39-1ED5CC8D90C3}"/>
    <cellStyle name="40 % – Zvýraznění 6 3" xfId="134" xr:uid="{A4DB5BBB-34B3-460D-B0C8-DCD81625BE6D}"/>
    <cellStyle name="60 % – Zvýraznění 1" xfId="13" builtinId="32" customBuiltin="1"/>
    <cellStyle name="60 % – Zvýraznění 1 2" xfId="90" xr:uid="{799579CF-6DEA-4B71-B811-5FB486515F4A}"/>
    <cellStyle name="60 % – Zvýraznění 1 3" xfId="120" xr:uid="{76598B18-0E74-40F9-A87E-868AC87427A5}"/>
    <cellStyle name="60 % – Zvýraznění 2" xfId="14" builtinId="36" customBuiltin="1"/>
    <cellStyle name="60 % – Zvýraznění 2 2" xfId="94" xr:uid="{F6BFEE7C-F58F-43B4-8071-B384C3F3708F}"/>
    <cellStyle name="60 % – Zvýraznění 2 3" xfId="123" xr:uid="{5191EA63-DD7C-487B-AD88-87C1A3D2A529}"/>
    <cellStyle name="60 % – Zvýraznění 3" xfId="15" builtinId="40" customBuiltin="1"/>
    <cellStyle name="60 % – Zvýraznění 3 2" xfId="98" xr:uid="{615C7416-5F30-4455-9B35-18E7BA99C57F}"/>
    <cellStyle name="60 % – Zvýraznění 3 3" xfId="126" xr:uid="{C3E62E28-223A-40A2-B43F-BBFF64757010}"/>
    <cellStyle name="60 % – Zvýraznění 4" xfId="16" builtinId="44" customBuiltin="1"/>
    <cellStyle name="60 % – Zvýraznění 4 2" xfId="102" xr:uid="{03C3E28D-4780-4ADC-BED4-D6B42BF89677}"/>
    <cellStyle name="60 % – Zvýraznění 4 3" xfId="129" xr:uid="{3EA495B1-8879-4771-8F84-F4D31DB1A2B8}"/>
    <cellStyle name="60 % – Zvýraznění 5" xfId="17" builtinId="48" customBuiltin="1"/>
    <cellStyle name="60 % – Zvýraznění 5 2" xfId="106" xr:uid="{45420743-2F37-49FD-B783-4AE760901838}"/>
    <cellStyle name="60 % – Zvýraznění 5 3" xfId="132" xr:uid="{FD9F91CA-E41C-4504-AA47-D0554D014E0A}"/>
    <cellStyle name="60 % – Zvýraznění 6" xfId="18" builtinId="52" customBuiltin="1"/>
    <cellStyle name="60 % – Zvýraznění 6 2" xfId="110" xr:uid="{761A80CB-1B97-46E4-8E3E-E708030FB032}"/>
    <cellStyle name="60 % – Zvýraznění 6 3" xfId="135" xr:uid="{76B0F036-3EF4-48C8-9C73-023B0FA4266A}"/>
    <cellStyle name="Celkem" xfId="19" builtinId="25" customBuiltin="1"/>
    <cellStyle name="Celkem 2" xfId="86" xr:uid="{91CFE576-51E1-41EC-94CF-E76E67E0C7F9}"/>
    <cellStyle name="čárky 2" xfId="20" xr:uid="{00000000-0005-0000-0000-000013000000}"/>
    <cellStyle name="čárky 2 2" xfId="55" xr:uid="{00000000-0005-0000-0000-000014000000}"/>
    <cellStyle name="čárky 3" xfId="21" xr:uid="{00000000-0005-0000-0000-000015000000}"/>
    <cellStyle name="čárky 3 2" xfId="58" xr:uid="{00000000-0005-0000-0000-000016000000}"/>
    <cellStyle name="Kontrolní buňka" xfId="23" builtinId="23" customBuiltin="1"/>
    <cellStyle name="Kontrolní buňka 2" xfId="82" xr:uid="{046D8FFB-F645-43C1-B2C9-1652D0694F4C}"/>
    <cellStyle name="Nadpis 1" xfId="24" builtinId="16" customBuiltin="1"/>
    <cellStyle name="Nadpis 1 2" xfId="71" xr:uid="{5A402668-89D0-40B6-9B04-8702C4ADC02A}"/>
    <cellStyle name="Nadpis 2" xfId="25" builtinId="17" customBuiltin="1"/>
    <cellStyle name="Nadpis 2 2" xfId="72" xr:uid="{A4357095-94FB-4507-8DF7-ED2C05D1C9B0}"/>
    <cellStyle name="Nadpis 3" xfId="26" builtinId="18" customBuiltin="1"/>
    <cellStyle name="Nadpis 3 2" xfId="73" xr:uid="{D0F2F1FC-E431-4D65-B3D4-6CAC061F288D}"/>
    <cellStyle name="Nadpis 4" xfId="27" builtinId="19" customBuiltin="1"/>
    <cellStyle name="Nadpis 4 2" xfId="74" xr:uid="{77345CA1-3990-4D06-A327-80CEEF828866}"/>
    <cellStyle name="Název" xfId="28" builtinId="15" customBuiltin="1"/>
    <cellStyle name="Název 2" xfId="70" xr:uid="{65A19439-7D36-43CB-BF52-05C2188ABCB6}"/>
    <cellStyle name="Neutrální" xfId="29" builtinId="28" customBuiltin="1"/>
    <cellStyle name="Neutrální 2" xfId="77" xr:uid="{E7B4860E-3D5F-4447-B3A6-034A5246374F}"/>
    <cellStyle name="Normální" xfId="0" builtinId="0"/>
    <cellStyle name="Normální 10" xfId="62" xr:uid="{00000000-0005-0000-0000-00001F000000}"/>
    <cellStyle name="Normální 10 2" xfId="67" xr:uid="{6085D3C5-94CA-4AFA-A287-3EFCC41920CB}"/>
    <cellStyle name="Normální 11" xfId="113" xr:uid="{95AB863C-144C-4EBE-ACF6-7594C5D1495E}"/>
    <cellStyle name="Normální 11 2" xfId="57" xr:uid="{00000000-0005-0000-0000-000020000000}"/>
    <cellStyle name="Normální 12" xfId="114" xr:uid="{B91330B4-689C-4D4B-A6E9-B6B7FE09BF6A}"/>
    <cellStyle name="Normální 13" xfId="115" xr:uid="{2C8EFF24-CC00-4914-976C-8370A3CDEBF6}"/>
    <cellStyle name="Normální 14" xfId="116" xr:uid="{64D7250B-7E90-4F0E-84BD-4AC3085086B1}"/>
    <cellStyle name="Normální 14 2" xfId="137" xr:uid="{20978B42-715D-4B61-B617-8809B6063061}"/>
    <cellStyle name="normální 2" xfId="30" xr:uid="{00000000-0005-0000-0000-000021000000}"/>
    <cellStyle name="normální 2 2" xfId="52" xr:uid="{00000000-0005-0000-0000-000022000000}"/>
    <cellStyle name="Normální 2 3" xfId="65" xr:uid="{A9B5EAF2-EF97-4470-B859-C9B77760A779}"/>
    <cellStyle name="Normální 3" xfId="31" xr:uid="{00000000-0005-0000-0000-000023000000}"/>
    <cellStyle name="Normální 4" xfId="63" xr:uid="{595913AC-8350-4F1B-8487-07DDC3F26FB8}"/>
    <cellStyle name="Normální 4 2" xfId="66" xr:uid="{BC6C520A-E7B8-46F4-8393-98FB99065C7E}"/>
    <cellStyle name="Normální 5" xfId="64" xr:uid="{3AD99807-1037-4E89-94F3-632BD7D54E50}"/>
    <cellStyle name="Normální 5 2" xfId="32" xr:uid="{00000000-0005-0000-0000-000024000000}"/>
    <cellStyle name="Normální 5 2 2" xfId="53" xr:uid="{00000000-0005-0000-0000-000025000000}"/>
    <cellStyle name="Normální 6" xfId="69" xr:uid="{FD3C341D-9285-4FEF-B510-C0E4101A4939}"/>
    <cellStyle name="Normální 7" xfId="111" xr:uid="{5A7B6A11-9861-460D-A6C1-99BE78FE8EC3}"/>
    <cellStyle name="Normální 8" xfId="112" xr:uid="{1D4CCBBC-FC55-47AE-BC48-1AA762B2A192}"/>
    <cellStyle name="Normální 8 2" xfId="136" xr:uid="{C1DD578D-8062-470B-B33D-142B4F2DEC3A}"/>
    <cellStyle name="Normální 9" xfId="68" xr:uid="{594EAF10-321A-4AD5-BA9D-9231C57D8DC0}"/>
    <cellStyle name="normální_01 Sumář požad. odborů+návrh EO II. z 09-09-2009" xfId="33" xr:uid="{00000000-0005-0000-0000-000026000000}"/>
    <cellStyle name="normální_01 Sumář požad. odborů+návrh EO II. z 09-09-2009 2" xfId="60" xr:uid="{00000000-0005-0000-0000-000027000000}"/>
    <cellStyle name="normální_Rozpis výdajů 03 bez PO" xfId="34" xr:uid="{00000000-0005-0000-0000-000029000000}"/>
    <cellStyle name="normální_Rozpis výdajů 03 bez PO 2" xfId="51" xr:uid="{00000000-0005-0000-0000-00002A000000}"/>
    <cellStyle name="normální_Rozpis výdajů 03 bez PO 2 2 2" xfId="54" xr:uid="{00000000-0005-0000-0000-00002B000000}"/>
    <cellStyle name="normální_Rozpis výdajů 03 bez PO_04 - OSMTVS" xfId="61" xr:uid="{00000000-0005-0000-0000-00002E000000}"/>
    <cellStyle name="normální_Rozpis výdajů 03 bez PO_07  Návrh rozpočtu 2010 - výdaje peněžních fondů" xfId="35" xr:uid="{00000000-0005-0000-0000-00002F000000}"/>
    <cellStyle name="normální_Rozpis výdajů 03 bez PO_07  Návrh rozpočtu 2010 - výdaje peněžních fondů 2" xfId="56" xr:uid="{00000000-0005-0000-0000-000030000000}"/>
    <cellStyle name="normální_Rozpočet 2005 (ZK)" xfId="36" xr:uid="{00000000-0005-0000-0000-000032000000}"/>
    <cellStyle name="Poznámka" xfId="37" builtinId="10" customBuiltin="1"/>
    <cellStyle name="Poznámka 2" xfId="59" xr:uid="{00000000-0005-0000-0000-000034000000}"/>
    <cellStyle name="Poznámka 3" xfId="84" xr:uid="{BD89FA48-C651-4C96-8909-026793389014}"/>
    <cellStyle name="Poznámka 4" xfId="117" xr:uid="{B179D712-E579-4F92-8023-15F3F7F498DC}"/>
    <cellStyle name="Propojená buňka" xfId="38" builtinId="24" customBuiltin="1"/>
    <cellStyle name="Propojená buňka 2" xfId="81" xr:uid="{704E7FDF-68C8-4879-9F78-C5D57E641033}"/>
    <cellStyle name="Správně" xfId="39" builtinId="26" customBuiltin="1"/>
    <cellStyle name="Správně 2" xfId="75" xr:uid="{2AF31D40-E2CA-49EF-9495-40A459A8AFC9}"/>
    <cellStyle name="Špatně" xfId="22" builtinId="27" customBuiltin="1"/>
    <cellStyle name="Špatně 2" xfId="76" xr:uid="{00932BB3-EF87-4671-96B2-B0633FCE0E8A}"/>
    <cellStyle name="Text upozornění" xfId="40" builtinId="11" customBuiltin="1"/>
    <cellStyle name="Text upozornění 2" xfId="83" xr:uid="{A2832D56-4194-4ACF-AF4B-7CC9F0AB27E5}"/>
    <cellStyle name="Vstup" xfId="41" builtinId="20" customBuiltin="1"/>
    <cellStyle name="Vstup 2" xfId="78" xr:uid="{EE5F9E96-C919-4C11-AECD-5AA18E1D8D72}"/>
    <cellStyle name="Výpočet" xfId="42" builtinId="22" customBuiltin="1"/>
    <cellStyle name="Výpočet 2" xfId="80" xr:uid="{03D9117E-72C9-49B1-8A43-A1CD5D31A5D3}"/>
    <cellStyle name="Výstup" xfId="43" builtinId="21" customBuiltin="1"/>
    <cellStyle name="Výstup 2" xfId="79" xr:uid="{45C85F49-AE1A-40DC-8573-C3BD99A36BDB}"/>
    <cellStyle name="Vysvětlující text" xfId="44" builtinId="53" customBuiltin="1"/>
    <cellStyle name="Vysvětlující text 2" xfId="85" xr:uid="{2B7EBEC9-0507-4FC9-B58F-BD06B78A430A}"/>
    <cellStyle name="Zvýraznění 1" xfId="45" builtinId="29" customBuiltin="1"/>
    <cellStyle name="Zvýraznění 1 2" xfId="87" xr:uid="{00ADC692-5822-4D8F-B654-256A13027866}"/>
    <cellStyle name="Zvýraznění 2" xfId="46" builtinId="33" customBuiltin="1"/>
    <cellStyle name="Zvýraznění 2 2" xfId="91" xr:uid="{00690B8E-5D15-4B87-9BE0-B1889DFE8BA6}"/>
    <cellStyle name="Zvýraznění 3" xfId="47" builtinId="37" customBuiltin="1"/>
    <cellStyle name="Zvýraznění 3 2" xfId="95" xr:uid="{A6039A6A-29D7-4813-9F95-9C158629A884}"/>
    <cellStyle name="Zvýraznění 4" xfId="48" builtinId="41" customBuiltin="1"/>
    <cellStyle name="Zvýraznění 4 2" xfId="99" xr:uid="{0921D1CD-5FFD-4DD0-A950-3E06F2207043}"/>
    <cellStyle name="Zvýraznění 5" xfId="49" builtinId="45" customBuiltin="1"/>
    <cellStyle name="Zvýraznění 5 2" xfId="103" xr:uid="{BB0A6CBA-5E02-4014-BDEA-05628B3C2EA8}"/>
    <cellStyle name="Zvýraznění 6" xfId="50" builtinId="49" customBuiltin="1"/>
    <cellStyle name="Zvýraznění 6 2" xfId="107" xr:uid="{08B232DB-97DF-487A-A33D-B9486A02E9F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0000FF"/>
      <color rgb="FFFFFF99"/>
      <color rgb="FF006600"/>
      <color rgb="FFCCFFFF"/>
      <color rgb="FF008000"/>
      <color rgb="FF339933"/>
      <color rgb="FFCCFFCC"/>
      <color rgb="FFFFCC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krajlbc-my.sharepoint.com/personal/lucie_fantova_kraj-lbc_cz/Documents/Dokumenty/03%20%20Materi&#225;ly%20do%20RK%20a%20ZK/2025/RK/19.%20RK%20-%20SVR_2026-2029,%20%20Rating/SVR_2026-2029/SVR_2026-2029%20pp/014_P03_Kompletni_prehled_pozadavku_resortu_na_SVR_2026-2029.xlsx" TargetMode="External"/><Relationship Id="rId2" Type="http://schemas.microsoft.com/office/2019/04/relationships/externalLinkLongPath" Target="https://krajlbc-my.sharepoint.com/personal/lucie_fantova_kraj-lbc_cz/Documents/Dokumenty/03%20%20Materi&#225;ly%20do%20RK%20a%20ZK/2025/RK/19.%20RK%20-%20SVR_2026-2029,%20%20Rating/SVR_2026-2029/SVR_2026-2029%20pp/014_P03_Kompletni_prehled_pozadavku_resortu_na_SVR_2026-2029.xlsx?095E99A2" TargetMode="External"/><Relationship Id="rId1" Type="http://schemas.openxmlformats.org/officeDocument/2006/relationships/externalLinkPath" Target="file:///\\095E99A2\014_P03_Kompletni_prehled_pozadavku_resortu_na_SVR_2026-20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Sumární přehled za odbory"/>
    </sheetNames>
    <sheetDataSet>
      <sheetData sheetId="0">
        <row r="1813">
          <cell r="E1813">
            <v>0</v>
          </cell>
          <cell r="H1813">
            <v>0</v>
          </cell>
        </row>
        <row r="1848">
          <cell r="H184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3:J43"/>
  <sheetViews>
    <sheetView zoomScaleNormal="100" workbookViewId="0"/>
  </sheetViews>
  <sheetFormatPr defaultRowHeight="12.75" x14ac:dyDescent="0.2"/>
  <sheetData>
    <row r="3" spans="1:10" ht="45" x14ac:dyDescent="0.6">
      <c r="A3" s="838" t="s">
        <v>112</v>
      </c>
      <c r="B3" s="838"/>
      <c r="C3" s="838"/>
      <c r="D3" s="838"/>
      <c r="E3" s="838"/>
      <c r="F3" s="838"/>
      <c r="G3" s="838"/>
      <c r="H3" s="838"/>
      <c r="I3" s="838"/>
      <c r="J3" s="838"/>
    </row>
    <row r="4" spans="1:10" x14ac:dyDescent="0.2">
      <c r="B4" s="62"/>
    </row>
    <row r="5" spans="1:10" x14ac:dyDescent="0.2">
      <c r="B5" s="62"/>
    </row>
    <row r="6" spans="1:10" x14ac:dyDescent="0.2">
      <c r="B6" s="63"/>
    </row>
    <row r="7" spans="1:10" x14ac:dyDescent="0.2">
      <c r="B7" s="63"/>
    </row>
    <row r="8" spans="1:10" x14ac:dyDescent="0.2">
      <c r="B8" s="63"/>
    </row>
    <row r="9" spans="1:10" x14ac:dyDescent="0.2">
      <c r="B9" s="63"/>
    </row>
    <row r="10" spans="1:10" ht="34.5" customHeight="1" x14ac:dyDescent="0.25">
      <c r="B10" s="63"/>
      <c r="D10" s="3"/>
    </row>
    <row r="11" spans="1:10" x14ac:dyDescent="0.2">
      <c r="B11" s="63"/>
    </row>
    <row r="12" spans="1:10" x14ac:dyDescent="0.2">
      <c r="B12" s="63"/>
    </row>
    <row r="13" spans="1:10" x14ac:dyDescent="0.2">
      <c r="B13" s="62"/>
    </row>
    <row r="14" spans="1:10" ht="25.5" x14ac:dyDescent="0.35">
      <c r="B14" s="64"/>
    </row>
    <row r="15" spans="1:10" ht="27.75" x14ac:dyDescent="0.4">
      <c r="A15" s="839" t="s">
        <v>244</v>
      </c>
      <c r="B15" s="839"/>
      <c r="C15" s="839"/>
      <c r="D15" s="839"/>
      <c r="E15" s="839"/>
      <c r="F15" s="839"/>
      <c r="G15" s="839"/>
      <c r="H15" s="839"/>
      <c r="I15" s="839"/>
      <c r="J15" s="839"/>
    </row>
    <row r="16" spans="1:10" ht="27.75" x14ac:dyDescent="0.4">
      <c r="A16" s="839" t="s">
        <v>674</v>
      </c>
      <c r="B16" s="839"/>
      <c r="C16" s="839"/>
      <c r="D16" s="839"/>
      <c r="E16" s="839"/>
      <c r="F16" s="839"/>
      <c r="G16" s="839"/>
      <c r="H16" s="839"/>
      <c r="I16" s="839"/>
      <c r="J16" s="839"/>
    </row>
    <row r="24" spans="1:10" ht="18" x14ac:dyDescent="0.25">
      <c r="A24" s="840" t="s">
        <v>113</v>
      </c>
      <c r="B24" s="840"/>
      <c r="C24" s="840"/>
      <c r="D24" s="840"/>
      <c r="E24" s="840"/>
      <c r="F24" s="840"/>
      <c r="G24" s="840"/>
      <c r="H24" s="840"/>
      <c r="I24" s="840"/>
      <c r="J24" s="840"/>
    </row>
    <row r="43" spans="1:10" ht="15" x14ac:dyDescent="0.25">
      <c r="A43" s="837" t="s">
        <v>869</v>
      </c>
      <c r="B43" s="837"/>
      <c r="C43" s="837"/>
      <c r="D43" s="837"/>
      <c r="E43" s="837"/>
      <c r="F43" s="837"/>
      <c r="G43" s="837"/>
      <c r="H43" s="837"/>
      <c r="I43" s="837"/>
      <c r="J43" s="837"/>
    </row>
  </sheetData>
  <mergeCells count="5">
    <mergeCell ref="A43:J43"/>
    <mergeCell ref="A3:J3"/>
    <mergeCell ref="A15:J15"/>
    <mergeCell ref="A16:J16"/>
    <mergeCell ref="A24:J24"/>
  </mergeCells>
  <phoneticPr fontId="30" type="noConversion"/>
  <printOptions horizont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F68"/>
  <sheetViews>
    <sheetView zoomScaleNormal="100" zoomScaleSheetLayoutView="100" workbookViewId="0"/>
  </sheetViews>
  <sheetFormatPr defaultColWidth="22.5703125" defaultRowHeight="12.75" x14ac:dyDescent="0.2"/>
  <cols>
    <col min="1" max="1" width="57.85546875" style="26" customWidth="1"/>
    <col min="2" max="6" width="12.7109375" customWidth="1"/>
  </cols>
  <sheetData>
    <row r="1" spans="1:6" x14ac:dyDescent="0.2">
      <c r="F1" s="259"/>
    </row>
    <row r="2" spans="1:6" ht="18" x14ac:dyDescent="0.25">
      <c r="A2" s="840" t="s">
        <v>675</v>
      </c>
      <c r="B2" s="840"/>
      <c r="C2" s="840"/>
      <c r="D2" s="840"/>
      <c r="E2" s="840"/>
      <c r="F2" s="840"/>
    </row>
    <row r="4" spans="1:6" ht="15.75" x14ac:dyDescent="0.25">
      <c r="A4" s="842" t="s">
        <v>684</v>
      </c>
      <c r="B4" s="842"/>
      <c r="C4" s="842"/>
      <c r="D4" s="842"/>
      <c r="E4" s="842"/>
      <c r="F4" s="842"/>
    </row>
    <row r="5" spans="1:6" ht="15.75" x14ac:dyDescent="0.25">
      <c r="A5" s="3"/>
    </row>
    <row r="6" spans="1:6" ht="15.75" x14ac:dyDescent="0.25">
      <c r="A6" s="843" t="s">
        <v>62</v>
      </c>
      <c r="B6" s="843"/>
      <c r="C6" s="843"/>
      <c r="D6" s="843"/>
      <c r="E6" s="843"/>
      <c r="F6" s="843"/>
    </row>
    <row r="7" spans="1:6" ht="16.5" thickBot="1" x14ac:dyDescent="0.3">
      <c r="A7" s="644"/>
      <c r="B7" s="644"/>
      <c r="C7" s="644"/>
      <c r="D7" s="644"/>
      <c r="E7" s="644"/>
      <c r="F7" s="644"/>
    </row>
    <row r="8" spans="1:6" s="26" customFormat="1" ht="16.5" customHeight="1" thickBot="1" x14ac:dyDescent="0.25">
      <c r="A8" s="647" t="s">
        <v>545</v>
      </c>
      <c r="B8" s="652">
        <f>B50+B62</f>
        <v>15547388.322999999</v>
      </c>
      <c r="C8" s="652">
        <f>C50+C62</f>
        <v>16034568.557</v>
      </c>
      <c r="D8" s="652">
        <f>D50+D62</f>
        <v>15774577.688499998</v>
      </c>
      <c r="E8" s="652">
        <f>E50+E62</f>
        <v>16009713.832294999</v>
      </c>
      <c r="F8" s="653">
        <f>F50+F62</f>
        <v>16253214.111008547</v>
      </c>
    </row>
    <row r="9" spans="1:6" s="26" customFormat="1" ht="16.5" customHeight="1" x14ac:dyDescent="0.2">
      <c r="A9" s="651" t="s">
        <v>543</v>
      </c>
      <c r="B9" s="646"/>
      <c r="C9" s="646"/>
      <c r="D9" s="646"/>
      <c r="E9" s="646"/>
      <c r="F9" s="646"/>
    </row>
    <row r="10" spans="1:6" ht="16.5" thickBot="1" x14ac:dyDescent="0.3">
      <c r="A10" s="648" t="s">
        <v>540</v>
      </c>
      <c r="B10" s="16"/>
      <c r="C10" s="27"/>
      <c r="D10" s="28"/>
      <c r="F10" s="28" t="s">
        <v>63</v>
      </c>
    </row>
    <row r="11" spans="1:6" ht="13.5" thickBot="1" x14ac:dyDescent="0.25">
      <c r="A11" s="386" t="s">
        <v>542</v>
      </c>
      <c r="B11" s="411" t="s">
        <v>676</v>
      </c>
      <c r="C11" s="412" t="s">
        <v>408</v>
      </c>
      <c r="D11" s="413" t="s">
        <v>488</v>
      </c>
      <c r="E11" s="413" t="s">
        <v>538</v>
      </c>
      <c r="F11" s="414" t="s">
        <v>677</v>
      </c>
    </row>
    <row r="12" spans="1:6" s="26" customFormat="1" x14ac:dyDescent="0.2">
      <c r="A12" s="384" t="s">
        <v>64</v>
      </c>
      <c r="B12" s="812">
        <f>SUM(B14:B18)</f>
        <v>5149920</v>
      </c>
      <c r="C12" s="387">
        <f>SUM(C14:C18)</f>
        <v>5959920</v>
      </c>
      <c r="D12" s="388">
        <f>SUM(D14:D18)</f>
        <v>6274620</v>
      </c>
      <c r="E12" s="388">
        <f t="shared" ref="E12:F12" si="0">SUM(E14:E18)</f>
        <v>6493534.5</v>
      </c>
      <c r="F12" s="389">
        <f t="shared" si="0"/>
        <v>6720111.0074999984</v>
      </c>
    </row>
    <row r="13" spans="1:6" s="26" customFormat="1" x14ac:dyDescent="0.2">
      <c r="A13" s="127" t="s">
        <v>65</v>
      </c>
      <c r="B13" s="813"/>
      <c r="C13" s="385"/>
      <c r="D13" s="385"/>
      <c r="E13" s="385"/>
      <c r="F13" s="128"/>
    </row>
    <row r="14" spans="1:6" s="26" customFormat="1" ht="15.75" customHeight="1" x14ac:dyDescent="0.2">
      <c r="A14" s="798" t="s">
        <v>688</v>
      </c>
      <c r="B14" s="814">
        <v>5130000</v>
      </c>
      <c r="C14" s="148">
        <v>5520000</v>
      </c>
      <c r="D14" s="31">
        <v>5820000</v>
      </c>
      <c r="E14" s="31">
        <f>(D14)*(1+$F$65)</f>
        <v>6023700</v>
      </c>
      <c r="F14" s="129">
        <f>E14*(1+$F$65)</f>
        <v>6234529.4999999991</v>
      </c>
    </row>
    <row r="15" spans="1:6" s="26" customFormat="1" ht="15.75" customHeight="1" x14ac:dyDescent="0.2">
      <c r="A15" s="798" t="s">
        <v>689</v>
      </c>
      <c r="B15" s="815">
        <v>0</v>
      </c>
      <c r="C15" s="716">
        <v>420000</v>
      </c>
      <c r="D15" s="675">
        <f>(C15)*(1+$F$65)</f>
        <v>434699.99999999994</v>
      </c>
      <c r="E15" s="675">
        <f>(D15)*(1+$F$65)</f>
        <v>449914.49999999988</v>
      </c>
      <c r="F15" s="717">
        <f>E15*(1+$F$65)</f>
        <v>465661.50749999983</v>
      </c>
    </row>
    <row r="16" spans="1:6" s="26" customFormat="1" x14ac:dyDescent="0.2">
      <c r="A16" s="799" t="s">
        <v>690</v>
      </c>
      <c r="B16" s="816">
        <v>600</v>
      </c>
      <c r="C16" s="164">
        <v>600</v>
      </c>
      <c r="D16" s="165">
        <v>600</v>
      </c>
      <c r="E16" s="165">
        <v>600</v>
      </c>
      <c r="F16" s="171">
        <v>600</v>
      </c>
    </row>
    <row r="17" spans="1:6" s="26" customFormat="1" x14ac:dyDescent="0.2">
      <c r="A17" s="800" t="s">
        <v>691</v>
      </c>
      <c r="B17" s="817">
        <v>320</v>
      </c>
      <c r="C17" s="241">
        <v>320</v>
      </c>
      <c r="D17" s="242">
        <v>320</v>
      </c>
      <c r="E17" s="242">
        <v>320</v>
      </c>
      <c r="F17" s="243">
        <v>320</v>
      </c>
    </row>
    <row r="18" spans="1:6" s="26" customFormat="1" ht="13.5" thickBot="1" x14ac:dyDescent="0.25">
      <c r="A18" s="801" t="s">
        <v>692</v>
      </c>
      <c r="B18" s="818">
        <v>19000</v>
      </c>
      <c r="C18" s="262">
        <v>19000</v>
      </c>
      <c r="D18" s="263">
        <v>19000</v>
      </c>
      <c r="E18" s="263">
        <v>19000</v>
      </c>
      <c r="F18" s="264">
        <v>19000</v>
      </c>
    </row>
    <row r="19" spans="1:6" s="26" customFormat="1" x14ac:dyDescent="0.2">
      <c r="A19" s="205" t="s">
        <v>66</v>
      </c>
      <c r="B19" s="819">
        <f>SUM(B21:B29)</f>
        <v>145056.307</v>
      </c>
      <c r="C19" s="147">
        <f>SUM(C21:C29)</f>
        <v>156868.95000000001</v>
      </c>
      <c r="D19" s="124">
        <f>SUM(D21:D29)</f>
        <v>138627.28999999998</v>
      </c>
      <c r="E19" s="124">
        <f>SUM(E21:E29)</f>
        <v>139627.28999999998</v>
      </c>
      <c r="F19" s="170">
        <f>SUM(F21:F29)</f>
        <v>140627.28999999998</v>
      </c>
    </row>
    <row r="20" spans="1:6" s="26" customFormat="1" x14ac:dyDescent="0.2">
      <c r="A20" s="127" t="s">
        <v>67</v>
      </c>
      <c r="B20" s="813"/>
      <c r="C20" s="30"/>
      <c r="D20" s="30"/>
      <c r="E20" s="30"/>
      <c r="F20" s="128"/>
    </row>
    <row r="21" spans="1:6" s="26" customFormat="1" x14ac:dyDescent="0.2">
      <c r="A21" s="201" t="s">
        <v>279</v>
      </c>
      <c r="B21" s="814">
        <v>58000</v>
      </c>
      <c r="C21" s="148">
        <v>70000</v>
      </c>
      <c r="D21" s="31">
        <v>50000</v>
      </c>
      <c r="E21" s="31">
        <v>50000</v>
      </c>
      <c r="F21" s="129">
        <v>50000</v>
      </c>
    </row>
    <row r="22" spans="1:6" s="26" customFormat="1" x14ac:dyDescent="0.2">
      <c r="A22" s="201" t="s">
        <v>487</v>
      </c>
      <c r="B22" s="814">
        <v>0</v>
      </c>
      <c r="C22" s="148">
        <v>0</v>
      </c>
      <c r="D22" s="31">
        <v>0</v>
      </c>
      <c r="E22" s="31">
        <v>0</v>
      </c>
      <c r="F22" s="129">
        <v>0</v>
      </c>
    </row>
    <row r="23" spans="1:6" s="26" customFormat="1" x14ac:dyDescent="0.2">
      <c r="A23" s="201" t="s">
        <v>551</v>
      </c>
      <c r="B23" s="814">
        <v>42528.307000000001</v>
      </c>
      <c r="C23" s="148">
        <v>43296.99</v>
      </c>
      <c r="D23" s="31">
        <v>51637.289999999994</v>
      </c>
      <c r="E23" s="31">
        <v>51637.289999999994</v>
      </c>
      <c r="F23" s="129">
        <v>51637.289999999994</v>
      </c>
    </row>
    <row r="24" spans="1:6" s="26" customFormat="1" x14ac:dyDescent="0.2">
      <c r="A24" s="201" t="s">
        <v>552</v>
      </c>
      <c r="B24" s="814">
        <v>7073</v>
      </c>
      <c r="C24" s="148">
        <v>7263.96</v>
      </c>
      <c r="D24" s="31"/>
      <c r="E24" s="31"/>
      <c r="F24" s="129"/>
    </row>
    <row r="25" spans="1:6" s="26" customFormat="1" ht="22.5" x14ac:dyDescent="0.2">
      <c r="A25" s="802" t="s">
        <v>296</v>
      </c>
      <c r="B25" s="816">
        <v>7000</v>
      </c>
      <c r="C25" s="164">
        <v>7000</v>
      </c>
      <c r="D25" s="165">
        <v>7000</v>
      </c>
      <c r="E25" s="165">
        <v>7000</v>
      </c>
      <c r="F25" s="171">
        <v>7000</v>
      </c>
    </row>
    <row r="26" spans="1:6" s="26" customFormat="1" x14ac:dyDescent="0.2">
      <c r="A26" s="799" t="s">
        <v>297</v>
      </c>
      <c r="B26" s="820">
        <v>18318</v>
      </c>
      <c r="C26" s="175">
        <v>18318</v>
      </c>
      <c r="D26" s="176">
        <v>19000</v>
      </c>
      <c r="E26" s="176">
        <v>20000</v>
      </c>
      <c r="F26" s="177">
        <v>21000</v>
      </c>
    </row>
    <row r="27" spans="1:6" s="26" customFormat="1" x14ac:dyDescent="0.2">
      <c r="A27" s="799" t="s">
        <v>298</v>
      </c>
      <c r="B27" s="820">
        <v>8350</v>
      </c>
      <c r="C27" s="175">
        <v>8350</v>
      </c>
      <c r="D27" s="176">
        <v>8350</v>
      </c>
      <c r="E27" s="176">
        <v>8350</v>
      </c>
      <c r="F27" s="177">
        <v>8350</v>
      </c>
    </row>
    <row r="28" spans="1:6" s="26" customFormat="1" x14ac:dyDescent="0.2">
      <c r="A28" s="800" t="s">
        <v>299</v>
      </c>
      <c r="B28" s="817">
        <v>3187</v>
      </c>
      <c r="C28" s="726">
        <v>2640</v>
      </c>
      <c r="D28" s="727">
        <v>2640</v>
      </c>
      <c r="E28" s="727">
        <v>2640</v>
      </c>
      <c r="F28" s="728">
        <v>2640</v>
      </c>
    </row>
    <row r="29" spans="1:6" s="26" customFormat="1" ht="13.5" thickBot="1" x14ac:dyDescent="0.25">
      <c r="A29" s="800" t="s">
        <v>300</v>
      </c>
      <c r="B29" s="817">
        <v>600</v>
      </c>
      <c r="C29" s="726"/>
      <c r="D29" s="727"/>
      <c r="E29" s="727"/>
      <c r="F29" s="728"/>
    </row>
    <row r="30" spans="1:6" s="26" customFormat="1" ht="13.5" thickBot="1" x14ac:dyDescent="0.25">
      <c r="A30" s="125" t="s">
        <v>541</v>
      </c>
      <c r="B30" s="821">
        <f>B32+B35+B36+B37+B38+B39</f>
        <v>476102.9</v>
      </c>
      <c r="C30" s="574">
        <f>C32+C35+C36+C37+C38+C39</f>
        <v>281553.59999999998</v>
      </c>
      <c r="D30" s="575">
        <f>D32+D35+D36+D37+D38+D39</f>
        <v>237222.32800000001</v>
      </c>
      <c r="E30" s="575">
        <f>E32+E35+E36+E37+E38+E39</f>
        <v>243117.80512</v>
      </c>
      <c r="F30" s="576">
        <f>F32+F35+F36+F37+F38+F39</f>
        <v>249249.10132480002</v>
      </c>
    </row>
    <row r="31" spans="1:6" s="26" customFormat="1" x14ac:dyDescent="0.2">
      <c r="A31" s="127" t="s">
        <v>67</v>
      </c>
      <c r="B31" s="813"/>
      <c r="C31" s="30"/>
      <c r="D31" s="30"/>
      <c r="E31" s="30"/>
      <c r="F31" s="128"/>
    </row>
    <row r="32" spans="1:6" s="26" customFormat="1" x14ac:dyDescent="0.2">
      <c r="A32" s="201" t="s">
        <v>68</v>
      </c>
      <c r="B32" s="814">
        <f>B34</f>
        <v>136267.5</v>
      </c>
      <c r="C32" s="148">
        <f>C34</f>
        <v>141718.20000000001</v>
      </c>
      <c r="D32" s="31">
        <f>D34</f>
        <v>147386.92800000001</v>
      </c>
      <c r="E32" s="31">
        <f>E34</f>
        <v>153282.40512000001</v>
      </c>
      <c r="F32" s="129">
        <f>F34</f>
        <v>159413.70132480003</v>
      </c>
    </row>
    <row r="33" spans="1:6" s="26" customFormat="1" x14ac:dyDescent="0.2">
      <c r="A33" s="127" t="s">
        <v>69</v>
      </c>
      <c r="B33" s="822"/>
      <c r="C33" s="149"/>
      <c r="D33" s="32"/>
      <c r="E33" s="32"/>
      <c r="F33" s="172"/>
    </row>
    <row r="34" spans="1:6" s="26" customFormat="1" x14ac:dyDescent="0.2">
      <c r="A34" s="127" t="s">
        <v>553</v>
      </c>
      <c r="B34" s="823">
        <v>136267.5</v>
      </c>
      <c r="C34" s="206">
        <f>B34*1.04</f>
        <v>141718.20000000001</v>
      </c>
      <c r="D34" s="207">
        <f>C34*(1+$F$66)</f>
        <v>147386.92800000001</v>
      </c>
      <c r="E34" s="207">
        <f>D34*(1+$F$66)</f>
        <v>153282.40512000001</v>
      </c>
      <c r="F34" s="208">
        <f>E34*(1+$F$66)</f>
        <v>159413.70132480003</v>
      </c>
    </row>
    <row r="35" spans="1:6" s="26" customFormat="1" x14ac:dyDescent="0.2">
      <c r="A35" s="201" t="s">
        <v>554</v>
      </c>
      <c r="B35" s="814">
        <v>89835.4</v>
      </c>
      <c r="C35" s="148">
        <v>89835.4</v>
      </c>
      <c r="D35" s="31">
        <v>89835.4</v>
      </c>
      <c r="E35" s="31">
        <v>89835.4</v>
      </c>
      <c r="F35" s="129">
        <v>89835.4</v>
      </c>
    </row>
    <row r="36" spans="1:6" s="26" customFormat="1" x14ac:dyDescent="0.2">
      <c r="A36" s="201" t="s">
        <v>539</v>
      </c>
      <c r="B36" s="824">
        <v>170000</v>
      </c>
      <c r="C36" s="716"/>
      <c r="D36" s="675"/>
      <c r="E36" s="675"/>
      <c r="F36" s="717"/>
    </row>
    <row r="37" spans="1:6" s="26" customFormat="1" ht="22.5" x14ac:dyDescent="0.2">
      <c r="A37" s="674" t="s">
        <v>653</v>
      </c>
      <c r="B37" s="825">
        <v>25000</v>
      </c>
      <c r="C37" s="755">
        <v>0</v>
      </c>
      <c r="D37" s="754">
        <v>0</v>
      </c>
      <c r="E37" s="31">
        <v>0</v>
      </c>
      <c r="F37" s="129">
        <v>0</v>
      </c>
    </row>
    <row r="38" spans="1:6" s="26" customFormat="1" x14ac:dyDescent="0.2">
      <c r="A38" s="674" t="s">
        <v>654</v>
      </c>
      <c r="B38" s="826">
        <v>55000</v>
      </c>
      <c r="C38" s="733">
        <v>50000</v>
      </c>
      <c r="D38" s="675"/>
      <c r="E38" s="31">
        <v>0</v>
      </c>
      <c r="F38" s="129">
        <v>0</v>
      </c>
    </row>
    <row r="39" spans="1:6" s="26" customFormat="1" ht="13.5" thickBot="1" x14ac:dyDescent="0.25">
      <c r="A39" s="607" t="s">
        <v>652</v>
      </c>
      <c r="B39" s="827">
        <v>0</v>
      </c>
      <c r="C39" s="759">
        <v>0</v>
      </c>
      <c r="D39" s="263">
        <v>0</v>
      </c>
      <c r="E39" s="263">
        <v>0</v>
      </c>
      <c r="F39" s="264">
        <v>0</v>
      </c>
    </row>
    <row r="40" spans="1:6" s="26" customFormat="1" ht="13.5" thickBot="1" x14ac:dyDescent="0.25">
      <c r="A40" s="202" t="s">
        <v>70</v>
      </c>
      <c r="B40" s="828">
        <v>0</v>
      </c>
      <c r="C40" s="756">
        <v>0</v>
      </c>
      <c r="D40" s="757">
        <v>0</v>
      </c>
      <c r="E40" s="757">
        <v>0</v>
      </c>
      <c r="F40" s="758">
        <v>0</v>
      </c>
    </row>
    <row r="41" spans="1:6" s="26" customFormat="1" ht="13.5" thickBot="1" x14ac:dyDescent="0.25">
      <c r="A41" s="203" t="s">
        <v>71</v>
      </c>
      <c r="B41" s="821">
        <f>B30+B19+B12</f>
        <v>5771079.2070000004</v>
      </c>
      <c r="C41" s="574">
        <f>C30+C19+C12+C40</f>
        <v>6398342.5499999998</v>
      </c>
      <c r="D41" s="575">
        <f>D30+D19+D12+D40</f>
        <v>6650469.6179999998</v>
      </c>
      <c r="E41" s="575">
        <f>E30+E19+E12+E40</f>
        <v>6876279.5951199997</v>
      </c>
      <c r="F41" s="576">
        <f>F30+F19+F12+F40</f>
        <v>7109987.3988247979</v>
      </c>
    </row>
    <row r="42" spans="1:6" s="26" customFormat="1" ht="13.5" thickBot="1" x14ac:dyDescent="0.25">
      <c r="A42" s="204" t="s">
        <v>470</v>
      </c>
      <c r="B42" s="829">
        <f>SUM(B43:B49)</f>
        <v>225766.06</v>
      </c>
      <c r="C42" s="573">
        <f>SUM(C43:C49)</f>
        <v>521000</v>
      </c>
      <c r="D42" s="573">
        <f>SUM(D43:D49)</f>
        <v>0</v>
      </c>
      <c r="E42" s="573">
        <f>SUM(E43:E49)</f>
        <v>0</v>
      </c>
      <c r="F42" s="577">
        <f>SUM(F43:F49)</f>
        <v>0</v>
      </c>
    </row>
    <row r="43" spans="1:6" s="26" customFormat="1" x14ac:dyDescent="0.2">
      <c r="A43" s="125" t="s">
        <v>72</v>
      </c>
      <c r="B43" s="830">
        <v>0</v>
      </c>
      <c r="C43" s="146">
        <v>0</v>
      </c>
      <c r="D43" s="29">
        <v>0</v>
      </c>
      <c r="E43" s="29">
        <v>0</v>
      </c>
      <c r="F43" s="126">
        <v>0</v>
      </c>
    </row>
    <row r="44" spans="1:6" s="26" customFormat="1" ht="22.5" x14ac:dyDescent="0.2">
      <c r="A44" s="561" t="s">
        <v>303</v>
      </c>
      <c r="B44" s="831"/>
      <c r="C44" s="562"/>
      <c r="D44" s="563">
        <v>0</v>
      </c>
      <c r="E44" s="563">
        <v>0</v>
      </c>
      <c r="F44" s="564">
        <v>0</v>
      </c>
    </row>
    <row r="45" spans="1:6" s="26" customFormat="1" ht="22.5" x14ac:dyDescent="0.2">
      <c r="A45" s="579" t="s">
        <v>697</v>
      </c>
      <c r="B45" s="832">
        <v>151766.06</v>
      </c>
      <c r="C45" s="580">
        <v>100000</v>
      </c>
      <c r="D45" s="581">
        <v>0</v>
      </c>
      <c r="E45" s="581">
        <v>0</v>
      </c>
      <c r="F45" s="582">
        <v>0</v>
      </c>
    </row>
    <row r="46" spans="1:6" s="26" customFormat="1" ht="22.5" x14ac:dyDescent="0.2">
      <c r="A46" s="579" t="s">
        <v>565</v>
      </c>
      <c r="B46" s="832">
        <v>39000</v>
      </c>
      <c r="C46" s="580">
        <v>30000</v>
      </c>
      <c r="D46" s="581">
        <v>0</v>
      </c>
      <c r="E46" s="581">
        <v>0</v>
      </c>
      <c r="F46" s="582">
        <v>0</v>
      </c>
    </row>
    <row r="47" spans="1:6" s="26" customFormat="1" ht="24.75" customHeight="1" x14ac:dyDescent="0.2">
      <c r="A47" s="579" t="s">
        <v>558</v>
      </c>
      <c r="B47" s="832"/>
      <c r="C47" s="580"/>
      <c r="D47" s="581">
        <v>0</v>
      </c>
      <c r="E47" s="581">
        <v>0</v>
      </c>
      <c r="F47" s="582">
        <v>0</v>
      </c>
    </row>
    <row r="48" spans="1:6" s="26" customFormat="1" x14ac:dyDescent="0.2">
      <c r="A48" s="719" t="s">
        <v>695</v>
      </c>
      <c r="B48" s="832"/>
      <c r="C48" s="720">
        <v>391000</v>
      </c>
      <c r="D48" s="581">
        <v>0</v>
      </c>
      <c r="E48" s="581">
        <v>0</v>
      </c>
      <c r="F48" s="582">
        <v>0</v>
      </c>
    </row>
    <row r="49" spans="1:6" s="26" customFormat="1" ht="13.5" customHeight="1" thickBot="1" x14ac:dyDescent="0.25">
      <c r="A49" s="583" t="s">
        <v>556</v>
      </c>
      <c r="B49" s="833">
        <v>35000</v>
      </c>
      <c r="C49" s="558"/>
      <c r="D49" s="559">
        <v>0</v>
      </c>
      <c r="E49" s="559">
        <v>0</v>
      </c>
      <c r="F49" s="560">
        <v>0</v>
      </c>
    </row>
    <row r="50" spans="1:6" s="26" customFormat="1" ht="16.5" customHeight="1" thickBot="1" x14ac:dyDescent="0.25">
      <c r="A50" s="645" t="s">
        <v>544</v>
      </c>
      <c r="B50" s="565">
        <f>B41+B42</f>
        <v>5996845.267</v>
      </c>
      <c r="C50" s="566">
        <f>C41+C42</f>
        <v>6919342.5499999998</v>
      </c>
      <c r="D50" s="566">
        <f>D41+D42</f>
        <v>6650469.6179999998</v>
      </c>
      <c r="E50" s="566">
        <f t="shared" ref="E50:F50" si="1">E41+E42</f>
        <v>6876279.5951199997</v>
      </c>
      <c r="F50" s="578">
        <f t="shared" si="1"/>
        <v>7109987.3988247979</v>
      </c>
    </row>
    <row r="52" spans="1:6" ht="16.5" thickBot="1" x14ac:dyDescent="0.3">
      <c r="A52" s="649" t="s">
        <v>555</v>
      </c>
      <c r="B52" s="16"/>
      <c r="C52" s="27"/>
      <c r="D52" s="28"/>
      <c r="F52" s="28" t="s">
        <v>63</v>
      </c>
    </row>
    <row r="53" spans="1:6" ht="13.5" thickBot="1" x14ac:dyDescent="0.25">
      <c r="A53" s="386" t="s">
        <v>547</v>
      </c>
      <c r="B53" s="411" t="s">
        <v>676</v>
      </c>
      <c r="C53" s="412" t="s">
        <v>408</v>
      </c>
      <c r="D53" s="413" t="s">
        <v>488</v>
      </c>
      <c r="E53" s="413" t="s">
        <v>538</v>
      </c>
      <c r="F53" s="414" t="s">
        <v>677</v>
      </c>
    </row>
    <row r="54" spans="1:6" x14ac:dyDescent="0.2">
      <c r="A54" s="650" t="s">
        <v>557</v>
      </c>
      <c r="B54" s="832">
        <f>SUM(B56:B61)</f>
        <v>9550543.0559999999</v>
      </c>
      <c r="C54" s="580">
        <f>SUM(C56:C61)</f>
        <v>9115226.0069999993</v>
      </c>
      <c r="D54" s="581">
        <f>SUM(D56:D61)</f>
        <v>9124108.0704999994</v>
      </c>
      <c r="E54" s="581">
        <f>SUM(E56:E61)</f>
        <v>9133434.237174999</v>
      </c>
      <c r="F54" s="582">
        <f>SUM(F56:F61)</f>
        <v>9143226.7121837493</v>
      </c>
    </row>
    <row r="55" spans="1:6" x14ac:dyDescent="0.2">
      <c r="A55" s="127" t="s">
        <v>67</v>
      </c>
      <c r="B55" s="813"/>
      <c r="C55" s="30"/>
      <c r="D55" s="30"/>
      <c r="E55" s="30"/>
      <c r="F55" s="128"/>
    </row>
    <row r="56" spans="1:6" ht="12.75" customHeight="1" x14ac:dyDescent="0.2">
      <c r="A56" s="834" t="s">
        <v>548</v>
      </c>
      <c r="B56" s="814">
        <v>363352</v>
      </c>
      <c r="C56" s="148">
        <v>340840.57199999999</v>
      </c>
      <c r="D56" s="31">
        <v>340840.57199999999</v>
      </c>
      <c r="E56" s="31">
        <v>340840.57199999999</v>
      </c>
      <c r="F56" s="129">
        <v>340840.57199999999</v>
      </c>
    </row>
    <row r="57" spans="1:6" ht="13.5" customHeight="1" x14ac:dyDescent="0.2">
      <c r="A57" s="834" t="s">
        <v>549</v>
      </c>
      <c r="B57" s="814">
        <v>2130000</v>
      </c>
      <c r="C57" s="148">
        <v>2063636</v>
      </c>
      <c r="D57" s="31">
        <v>2063636</v>
      </c>
      <c r="E57" s="31">
        <v>2063636</v>
      </c>
      <c r="F57" s="129">
        <v>2063636</v>
      </c>
    </row>
    <row r="58" spans="1:6" x14ac:dyDescent="0.2">
      <c r="A58" s="834" t="s">
        <v>667</v>
      </c>
      <c r="B58" s="814">
        <v>5820000</v>
      </c>
      <c r="C58" s="148">
        <v>5456388</v>
      </c>
      <c r="D58" s="31">
        <v>5456388</v>
      </c>
      <c r="E58" s="31">
        <v>5456388</v>
      </c>
      <c r="F58" s="129">
        <v>5456388</v>
      </c>
    </row>
    <row r="59" spans="1:6" ht="13.5" customHeight="1" x14ac:dyDescent="0.2">
      <c r="A59" s="835" t="s">
        <v>669</v>
      </c>
      <c r="B59" s="814">
        <v>1076720.165</v>
      </c>
      <c r="C59" s="148">
        <v>1076720.165</v>
      </c>
      <c r="D59" s="31">
        <v>1076720.165</v>
      </c>
      <c r="E59" s="31">
        <v>1076720.165</v>
      </c>
      <c r="F59" s="129">
        <v>1076720.165</v>
      </c>
    </row>
    <row r="60" spans="1:6" ht="22.5" x14ac:dyDescent="0.2">
      <c r="A60" s="834" t="s">
        <v>550</v>
      </c>
      <c r="B60" s="816">
        <v>160470.891</v>
      </c>
      <c r="C60" s="741">
        <v>177641.27</v>
      </c>
      <c r="D60" s="743">
        <f>C60*1.05</f>
        <v>186523.33350000001</v>
      </c>
      <c r="E60" s="743">
        <f>D60*1.05</f>
        <v>195849.50017500002</v>
      </c>
      <c r="F60" s="744">
        <f>E60*1.05</f>
        <v>205641.97518375004</v>
      </c>
    </row>
    <row r="61" spans="1:6" ht="13.5" thickBot="1" x14ac:dyDescent="0.25">
      <c r="A61" s="607"/>
      <c r="B61" s="814"/>
      <c r="C61" s="148"/>
      <c r="D61" s="608"/>
      <c r="E61" s="608"/>
      <c r="F61" s="609"/>
    </row>
    <row r="62" spans="1:6" ht="13.5" thickBot="1" x14ac:dyDescent="0.25">
      <c r="A62" s="645" t="s">
        <v>546</v>
      </c>
      <c r="B62" s="565">
        <f>B54</f>
        <v>9550543.0559999999</v>
      </c>
      <c r="C62" s="565">
        <f t="shared" ref="C62:F62" si="2">C54</f>
        <v>9115226.0069999993</v>
      </c>
      <c r="D62" s="565">
        <f t="shared" si="2"/>
        <v>9124108.0704999994</v>
      </c>
      <c r="E62" s="565">
        <f t="shared" si="2"/>
        <v>9133434.237174999</v>
      </c>
      <c r="F62" s="701">
        <f t="shared" si="2"/>
        <v>9143226.7121837493</v>
      </c>
    </row>
    <row r="64" spans="1:6" ht="15" customHeight="1" x14ac:dyDescent="0.2">
      <c r="A64" s="33" t="s">
        <v>114</v>
      </c>
    </row>
    <row r="65" spans="1:6" s="26" customFormat="1" ht="27" customHeight="1" x14ac:dyDescent="0.2">
      <c r="A65" s="841" t="s">
        <v>821</v>
      </c>
      <c r="B65" s="841"/>
      <c r="C65" s="841"/>
      <c r="D65" s="841"/>
      <c r="E65" s="841"/>
      <c r="F65" s="416">
        <v>3.5000000000000003E-2</v>
      </c>
    </row>
    <row r="66" spans="1:6" ht="24.75" customHeight="1" x14ac:dyDescent="0.2">
      <c r="A66" s="841" t="s">
        <v>685</v>
      </c>
      <c r="B66" s="841"/>
      <c r="C66" s="841"/>
      <c r="D66" s="841"/>
      <c r="E66" s="841"/>
      <c r="F66" s="415">
        <v>0.04</v>
      </c>
    </row>
    <row r="67" spans="1:6" x14ac:dyDescent="0.2">
      <c r="A67" s="841" t="s">
        <v>686</v>
      </c>
      <c r="B67" s="841"/>
      <c r="C67" s="841"/>
      <c r="D67" s="841"/>
      <c r="E67" s="841"/>
      <c r="F67" s="841"/>
    </row>
    <row r="68" spans="1:6" ht="22.5" customHeight="1" x14ac:dyDescent="0.2">
      <c r="A68" s="841" t="s">
        <v>687</v>
      </c>
      <c r="B68" s="841"/>
      <c r="C68" s="841"/>
      <c r="D68" s="841"/>
      <c r="E68" s="841"/>
    </row>
  </sheetData>
  <sheetProtection selectLockedCells="1" selectUnlockedCells="1"/>
  <mergeCells count="7">
    <mergeCell ref="A68:E68"/>
    <mergeCell ref="A66:E66"/>
    <mergeCell ref="A67:F67"/>
    <mergeCell ref="A2:F2"/>
    <mergeCell ref="A4:F4"/>
    <mergeCell ref="A6:F6"/>
    <mergeCell ref="A65:E65"/>
  </mergeCells>
  <phoneticPr fontId="30" type="noConversion"/>
  <printOptions horizontalCentered="1"/>
  <pageMargins left="0.19685039370078741" right="0.19685039370078741" top="0.19685039370078741" bottom="0.19685039370078741" header="0.31496062992125984" footer="0.31496062992125984"/>
  <pageSetup paperSize="9" scale="80" firstPageNumber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</sheetPr>
  <dimension ref="A1:O151"/>
  <sheetViews>
    <sheetView view="pageBreakPreview" zoomScaleNormal="106" zoomScaleSheetLayoutView="100" workbookViewId="0">
      <selection activeCell="A2" sqref="A2"/>
    </sheetView>
  </sheetViews>
  <sheetFormatPr defaultRowHeight="12.75" x14ac:dyDescent="0.2"/>
  <cols>
    <col min="1" max="1" width="4" style="1" customWidth="1"/>
    <col min="2" max="2" width="25.7109375" customWidth="1"/>
    <col min="3" max="3" width="4.28515625" style="2" customWidth="1"/>
    <col min="4" max="4" width="18.5703125" customWidth="1"/>
    <col min="5" max="5" width="13" customWidth="1"/>
    <col min="6" max="6" width="14.140625" style="130" customWidth="1"/>
    <col min="7" max="8" width="11.85546875" bestFit="1" customWidth="1"/>
    <col min="9" max="9" width="12.7109375" customWidth="1"/>
    <col min="11" max="15" width="10.140625" style="25" bestFit="1" customWidth="1"/>
  </cols>
  <sheetData>
    <row r="1" spans="1:9" ht="18" x14ac:dyDescent="0.25">
      <c r="A1" s="840" t="s">
        <v>675</v>
      </c>
      <c r="B1" s="840"/>
      <c r="C1" s="840"/>
      <c r="D1" s="840"/>
      <c r="E1" s="840"/>
      <c r="F1" s="840"/>
      <c r="G1" s="840"/>
      <c r="H1" s="840"/>
      <c r="I1" s="840"/>
    </row>
    <row r="2" spans="1:9" ht="11.25" customHeight="1" x14ac:dyDescent="0.25">
      <c r="E2" s="3"/>
      <c r="F2" s="173"/>
      <c r="G2" s="3"/>
      <c r="H2" s="3"/>
      <c r="I2" s="3"/>
    </row>
    <row r="3" spans="1:9" ht="15" customHeight="1" x14ac:dyDescent="0.25">
      <c r="A3" s="843" t="s">
        <v>678</v>
      </c>
      <c r="B3" s="843"/>
      <c r="C3" s="843"/>
      <c r="D3" s="843"/>
      <c r="E3" s="843"/>
      <c r="F3" s="843"/>
      <c r="G3" s="843"/>
      <c r="H3" s="843"/>
      <c r="I3" s="843"/>
    </row>
    <row r="4" spans="1:9" ht="10.5" customHeight="1" x14ac:dyDescent="0.25">
      <c r="E4" s="4"/>
      <c r="F4" s="174"/>
      <c r="G4" s="4"/>
      <c r="H4" s="4"/>
      <c r="I4" s="4"/>
    </row>
    <row r="5" spans="1:9" ht="15" customHeight="1" x14ac:dyDescent="0.25">
      <c r="A5" s="843" t="s">
        <v>0</v>
      </c>
      <c r="B5" s="843"/>
      <c r="C5" s="843"/>
      <c r="D5" s="843"/>
      <c r="E5" s="843"/>
      <c r="F5" s="843"/>
      <c r="G5" s="843"/>
      <c r="H5" s="843"/>
      <c r="I5" s="843"/>
    </row>
    <row r="6" spans="1:9" ht="6.75" customHeight="1" x14ac:dyDescent="0.25">
      <c r="E6" s="3"/>
      <c r="G6" s="3"/>
      <c r="H6" s="3"/>
      <c r="I6" s="3"/>
    </row>
    <row r="7" spans="1:9" ht="15" customHeight="1" x14ac:dyDescent="0.25">
      <c r="A7" s="842" t="s">
        <v>657</v>
      </c>
      <c r="B7" s="842"/>
      <c r="C7" s="842"/>
      <c r="D7" s="842"/>
      <c r="E7" s="842"/>
      <c r="F7" s="842"/>
      <c r="G7" s="842"/>
      <c r="H7" s="842"/>
      <c r="I7" s="842"/>
    </row>
    <row r="8" spans="1:9" ht="8.25" customHeight="1" x14ac:dyDescent="0.25">
      <c r="G8" s="3"/>
      <c r="H8" s="3"/>
      <c r="I8" s="3"/>
    </row>
    <row r="9" spans="1:9" ht="15" customHeight="1" thickBot="1" x14ac:dyDescent="0.3">
      <c r="E9" s="3"/>
      <c r="G9" s="3"/>
      <c r="H9" s="3"/>
      <c r="I9" s="5" t="s">
        <v>1</v>
      </c>
    </row>
    <row r="10" spans="1:9" ht="15" customHeight="1" thickBot="1" x14ac:dyDescent="0.25">
      <c r="A10" s="6" t="s">
        <v>559</v>
      </c>
      <c r="B10" s="417"/>
      <c r="C10" s="418"/>
      <c r="D10" s="419"/>
      <c r="E10" s="411" t="s">
        <v>676</v>
      </c>
      <c r="F10" s="412" t="s">
        <v>408</v>
      </c>
      <c r="G10" s="413" t="s">
        <v>488</v>
      </c>
      <c r="H10" s="413" t="s">
        <v>538</v>
      </c>
      <c r="I10" s="414" t="s">
        <v>677</v>
      </c>
    </row>
    <row r="11" spans="1:9" ht="15" customHeight="1" x14ac:dyDescent="0.2">
      <c r="A11" s="7" t="s">
        <v>562</v>
      </c>
      <c r="B11" s="599"/>
      <c r="C11" s="8"/>
      <c r="D11" s="55"/>
      <c r="E11" s="286">
        <f>Příjmy!B12</f>
        <v>5149920</v>
      </c>
      <c r="F11" s="290">
        <f>Příjmy!C12</f>
        <v>5959920</v>
      </c>
      <c r="G11" s="14">
        <f>Příjmy!D12</f>
        <v>6274620</v>
      </c>
      <c r="H11" s="14">
        <f>Příjmy!E12</f>
        <v>6493534.5</v>
      </c>
      <c r="I11" s="446">
        <f>Příjmy!F12</f>
        <v>6720111.0074999984</v>
      </c>
    </row>
    <row r="12" spans="1:9" ht="15" customHeight="1" x14ac:dyDescent="0.2">
      <c r="A12" s="9" t="s">
        <v>2</v>
      </c>
      <c r="B12" s="600"/>
      <c r="C12" s="10"/>
      <c r="D12" s="56"/>
      <c r="E12" s="287">
        <f>Příjmy!B19</f>
        <v>145056.307</v>
      </c>
      <c r="F12" s="289">
        <f>Příjmy!C19</f>
        <v>156868.95000000001</v>
      </c>
      <c r="G12" s="11">
        <f>Příjmy!D19</f>
        <v>138627.28999999998</v>
      </c>
      <c r="H12" s="11">
        <f>Příjmy!E19</f>
        <v>139627.28999999998</v>
      </c>
      <c r="I12" s="447">
        <f>Příjmy!F19</f>
        <v>140627.28999999998</v>
      </c>
    </row>
    <row r="13" spans="1:9" ht="15" customHeight="1" x14ac:dyDescent="0.2">
      <c r="A13" s="12" t="s">
        <v>3</v>
      </c>
      <c r="B13" s="601"/>
      <c r="C13" s="13"/>
      <c r="D13" s="57"/>
      <c r="E13" s="287">
        <f>Příjmy!B40</f>
        <v>0</v>
      </c>
      <c r="F13" s="289">
        <f>Příjmy!C40</f>
        <v>0</v>
      </c>
      <c r="G13" s="11">
        <f>Příjmy!D40</f>
        <v>0</v>
      </c>
      <c r="H13" s="11">
        <f>Příjmy!E40</f>
        <v>0</v>
      </c>
      <c r="I13" s="447">
        <f>Příjmy!F40</f>
        <v>0</v>
      </c>
    </row>
    <row r="14" spans="1:9" ht="15" customHeight="1" x14ac:dyDescent="0.2">
      <c r="A14" s="9" t="s">
        <v>561</v>
      </c>
      <c r="B14" s="600"/>
      <c r="C14" s="10"/>
      <c r="D14" s="56"/>
      <c r="E14" s="286">
        <f>Příjmy!B30</f>
        <v>476102.9</v>
      </c>
      <c r="F14" s="290">
        <f>Příjmy!C30</f>
        <v>281553.59999999998</v>
      </c>
      <c r="G14" s="14">
        <f>Příjmy!D30</f>
        <v>237222.32800000001</v>
      </c>
      <c r="H14" s="14">
        <f>Příjmy!E30</f>
        <v>243117.80512</v>
      </c>
      <c r="I14" s="446">
        <f>Příjmy!F30</f>
        <v>249249.10132480002</v>
      </c>
    </row>
    <row r="15" spans="1:9" ht="15" customHeight="1" x14ac:dyDescent="0.2">
      <c r="A15" s="654" t="s">
        <v>563</v>
      </c>
      <c r="B15" s="655"/>
      <c r="C15" s="656"/>
      <c r="D15" s="56"/>
      <c r="E15" s="657">
        <f>Příjmy!B62</f>
        <v>9550543.0559999999</v>
      </c>
      <c r="F15" s="658">
        <f>Příjmy!C62</f>
        <v>9115226.0069999993</v>
      </c>
      <c r="G15" s="659">
        <f>Příjmy!D62</f>
        <v>9124108.0704999994</v>
      </c>
      <c r="H15" s="659">
        <f>Příjmy!E62</f>
        <v>9133434.237174999</v>
      </c>
      <c r="I15" s="660">
        <f>Příjmy!F62</f>
        <v>9143226.7121837493</v>
      </c>
    </row>
    <row r="16" spans="1:9" ht="15" customHeight="1" thickBot="1" x14ac:dyDescent="0.25">
      <c r="A16" s="420" t="s">
        <v>291</v>
      </c>
      <c r="B16" s="602"/>
      <c r="C16" s="421"/>
      <c r="D16" s="422"/>
      <c r="E16" s="286">
        <f>Příjmy!B42</f>
        <v>225766.06</v>
      </c>
      <c r="F16" s="290">
        <f>Příjmy!C42</f>
        <v>521000</v>
      </c>
      <c r="G16" s="570">
        <f>Příjmy!D42</f>
        <v>0</v>
      </c>
      <c r="H16" s="570">
        <f>Příjmy!E42</f>
        <v>0</v>
      </c>
      <c r="I16" s="603">
        <f>Příjmy!F42</f>
        <v>0</v>
      </c>
    </row>
    <row r="17" spans="1:15" s="16" customFormat="1" ht="15" customHeight="1" thickBot="1" x14ac:dyDescent="0.25">
      <c r="A17" s="15" t="s">
        <v>560</v>
      </c>
      <c r="B17" s="604"/>
      <c r="C17" s="605"/>
      <c r="D17" s="606"/>
      <c r="E17" s="288">
        <f>SUM(E11:E16)</f>
        <v>15547388.323000001</v>
      </c>
      <c r="F17" s="410">
        <f t="shared" ref="F17:I17" si="0">SUM(F11:F16)</f>
        <v>16034568.557</v>
      </c>
      <c r="G17" s="410">
        <f t="shared" si="0"/>
        <v>15774577.688499998</v>
      </c>
      <c r="H17" s="410">
        <f t="shared" si="0"/>
        <v>16009713.832294999</v>
      </c>
      <c r="I17" s="291">
        <f t="shared" si="0"/>
        <v>16253214.111008547</v>
      </c>
      <c r="K17" s="379"/>
      <c r="L17" s="379"/>
      <c r="M17" s="379"/>
      <c r="N17" s="379"/>
      <c r="O17" s="379"/>
    </row>
    <row r="18" spans="1:15" ht="15" customHeight="1" x14ac:dyDescent="0.25">
      <c r="E18" s="3"/>
      <c r="G18" s="3"/>
      <c r="H18" s="3"/>
      <c r="I18" s="3"/>
    </row>
    <row r="19" spans="1:15" ht="15" customHeight="1" x14ac:dyDescent="0.25">
      <c r="A19" s="863" t="s">
        <v>4</v>
      </c>
      <c r="B19" s="863"/>
      <c r="C19" s="863"/>
      <c r="D19" s="863"/>
      <c r="E19" s="863"/>
      <c r="F19" s="863"/>
      <c r="G19" s="863"/>
      <c r="H19" s="863"/>
      <c r="I19" s="863"/>
    </row>
    <row r="20" spans="1:15" x14ac:dyDescent="0.2">
      <c r="E20" s="554"/>
      <c r="F20" s="554"/>
      <c r="G20" s="554"/>
      <c r="H20" s="554"/>
      <c r="I20" s="554"/>
      <c r="J20" s="555"/>
      <c r="K20" s="557"/>
    </row>
    <row r="21" spans="1:15" ht="16.5" thickBot="1" x14ac:dyDescent="0.25">
      <c r="A21" s="649" t="s">
        <v>659</v>
      </c>
      <c r="I21" s="5" t="s">
        <v>1</v>
      </c>
    </row>
    <row r="22" spans="1:15" s="17" customFormat="1" ht="13.5" thickBot="1" x14ac:dyDescent="0.25">
      <c r="A22" s="193" t="s">
        <v>5</v>
      </c>
      <c r="B22" s="194" t="s">
        <v>6</v>
      </c>
      <c r="C22" s="195" t="s">
        <v>7</v>
      </c>
      <c r="D22" s="239" t="s">
        <v>8</v>
      </c>
      <c r="E22" s="411" t="s">
        <v>676</v>
      </c>
      <c r="F22" s="412" t="s">
        <v>408</v>
      </c>
      <c r="G22" s="413" t="s">
        <v>488</v>
      </c>
      <c r="H22" s="413" t="s">
        <v>538</v>
      </c>
      <c r="I22" s="414" t="s">
        <v>677</v>
      </c>
      <c r="K22" s="380"/>
      <c r="L22" s="380"/>
      <c r="M22" s="380"/>
      <c r="N22" s="380"/>
      <c r="O22" s="380"/>
    </row>
    <row r="23" spans="1:15" s="16" customFormat="1" x14ac:dyDescent="0.2">
      <c r="A23" s="862" t="s">
        <v>9</v>
      </c>
      <c r="B23" s="190" t="s">
        <v>10</v>
      </c>
      <c r="C23" s="191" t="s">
        <v>11</v>
      </c>
      <c r="D23" s="192" t="s">
        <v>11</v>
      </c>
      <c r="E23" s="375">
        <f>SUM(E24:E31)</f>
        <v>85962.719760000007</v>
      </c>
      <c r="F23" s="429">
        <f>SUM(F24:F31)</f>
        <v>82121.407000000007</v>
      </c>
      <c r="G23" s="375">
        <f>SUM(G24:G31)</f>
        <v>82821.399999999994</v>
      </c>
      <c r="H23" s="375">
        <f>SUM(H24:H31)</f>
        <v>81821.429999999993</v>
      </c>
      <c r="I23" s="376">
        <f>SUM(I24:I31)</f>
        <v>81701.399999999994</v>
      </c>
      <c r="K23" s="379"/>
      <c r="L23" s="379"/>
      <c r="M23" s="379"/>
      <c r="N23" s="379"/>
      <c r="O23" s="379"/>
    </row>
    <row r="24" spans="1:15" x14ac:dyDescent="0.2">
      <c r="A24" s="862"/>
      <c r="B24" s="846" t="s">
        <v>12</v>
      </c>
      <c r="C24" s="20">
        <v>910</v>
      </c>
      <c r="D24" s="59" t="s">
        <v>13</v>
      </c>
      <c r="E24" s="441">
        <f>Výdaje!D10</f>
        <v>5406.7997599999999</v>
      </c>
      <c r="F24" s="430">
        <f>Výdaje!E10</f>
        <v>5406.7970000000005</v>
      </c>
      <c r="G24" s="21">
        <f>Výdaje!F10</f>
        <v>5406.8</v>
      </c>
      <c r="H24" s="21">
        <f>Výdaje!G10</f>
        <v>5406.8</v>
      </c>
      <c r="I24" s="156">
        <f>Výdaje!H10</f>
        <v>5406.8</v>
      </c>
    </row>
    <row r="25" spans="1:15" x14ac:dyDescent="0.2">
      <c r="A25" s="862"/>
      <c r="B25" s="847"/>
      <c r="C25" s="22">
        <v>914</v>
      </c>
      <c r="D25" s="60" t="s">
        <v>14</v>
      </c>
      <c r="E25" s="441">
        <f>Výdaje!D92</f>
        <v>17284</v>
      </c>
      <c r="F25" s="430">
        <f>Výdaje!E92</f>
        <v>17984.009999999998</v>
      </c>
      <c r="G25" s="21">
        <f>Výdaje!F92</f>
        <v>17984</v>
      </c>
      <c r="H25" s="21">
        <f>Výdaje!G92</f>
        <v>17984.03</v>
      </c>
      <c r="I25" s="156">
        <f>Výdaje!H92</f>
        <v>17984</v>
      </c>
    </row>
    <row r="26" spans="1:15" x14ac:dyDescent="0.2">
      <c r="A26" s="862"/>
      <c r="B26" s="847"/>
      <c r="C26" s="22">
        <v>915</v>
      </c>
      <c r="D26" s="60" t="s">
        <v>315</v>
      </c>
      <c r="E26" s="441">
        <f>Výdaje!D222</f>
        <v>50</v>
      </c>
      <c r="F26" s="430">
        <f>Výdaje!E222</f>
        <v>0</v>
      </c>
      <c r="G26" s="21">
        <f>Výdaje!F222</f>
        <v>1100</v>
      </c>
      <c r="H26" s="21">
        <f>Výdaje!G222</f>
        <v>0</v>
      </c>
      <c r="I26" s="156">
        <f>Výdaje!H222</f>
        <v>100</v>
      </c>
    </row>
    <row r="27" spans="1:15" x14ac:dyDescent="0.2">
      <c r="A27" s="862"/>
      <c r="B27" s="847"/>
      <c r="C27" s="22">
        <v>917</v>
      </c>
      <c r="D27" s="60" t="s">
        <v>116</v>
      </c>
      <c r="E27" s="441">
        <f>Výdaje!D286</f>
        <v>25580.6</v>
      </c>
      <c r="F27" s="430">
        <f>Výdaje!E286</f>
        <v>21680.6</v>
      </c>
      <c r="G27" s="21">
        <f>Výdaje!F286</f>
        <v>21280.6</v>
      </c>
      <c r="H27" s="21">
        <f>Výdaje!G286</f>
        <v>21380.6</v>
      </c>
      <c r="I27" s="156">
        <f>Výdaje!H286</f>
        <v>21160.6</v>
      </c>
    </row>
    <row r="28" spans="1:15" x14ac:dyDescent="0.2">
      <c r="A28" s="862"/>
      <c r="B28" s="847"/>
      <c r="C28" s="22">
        <v>920</v>
      </c>
      <c r="D28" s="60" t="s">
        <v>15</v>
      </c>
      <c r="E28" s="441">
        <f>Výdaje!D505</f>
        <v>0</v>
      </c>
      <c r="F28" s="430">
        <f>Výdaje!E505</f>
        <v>0</v>
      </c>
      <c r="G28" s="21">
        <f>Výdaje!F505</f>
        <v>0</v>
      </c>
      <c r="H28" s="21">
        <f>Výdaje!G505</f>
        <v>0</v>
      </c>
      <c r="I28" s="156">
        <f>Výdaje!H505</f>
        <v>0</v>
      </c>
    </row>
    <row r="29" spans="1:15" x14ac:dyDescent="0.2">
      <c r="A29" s="862"/>
      <c r="B29" s="847"/>
      <c r="C29" s="22">
        <v>923</v>
      </c>
      <c r="D29" s="60" t="s">
        <v>193</v>
      </c>
      <c r="E29" s="441">
        <f>Výdaje!D629</f>
        <v>591.32000000000005</v>
      </c>
      <c r="F29" s="430">
        <f>Výdaje!E629</f>
        <v>0</v>
      </c>
      <c r="G29" s="153" t="s">
        <v>11</v>
      </c>
      <c r="H29" s="153" t="s">
        <v>11</v>
      </c>
      <c r="I29" s="157" t="s">
        <v>11</v>
      </c>
    </row>
    <row r="30" spans="1:15" x14ac:dyDescent="0.2">
      <c r="A30" s="405"/>
      <c r="B30" s="847"/>
      <c r="C30" s="22">
        <v>926</v>
      </c>
      <c r="D30" s="60" t="s">
        <v>119</v>
      </c>
      <c r="E30" s="441">
        <f>Výdaje!D762</f>
        <v>27050</v>
      </c>
      <c r="F30" s="430">
        <f>Výdaje!E762</f>
        <v>27050</v>
      </c>
      <c r="G30" s="21">
        <f>Výdaje!F762</f>
        <v>27050</v>
      </c>
      <c r="H30" s="21">
        <f>Výdaje!G762</f>
        <v>27050</v>
      </c>
      <c r="I30" s="156">
        <f>Výdaje!H762</f>
        <v>27050</v>
      </c>
    </row>
    <row r="31" spans="1:15" x14ac:dyDescent="0.2">
      <c r="A31" s="405"/>
      <c r="B31" s="848"/>
      <c r="C31" s="22">
        <v>931</v>
      </c>
      <c r="D31" s="60" t="s">
        <v>164</v>
      </c>
      <c r="E31" s="441">
        <f>Výdaje!D771</f>
        <v>10000</v>
      </c>
      <c r="F31" s="430">
        <f>Výdaje!E771</f>
        <v>10000</v>
      </c>
      <c r="G31" s="21">
        <f>Výdaje!F771</f>
        <v>10000</v>
      </c>
      <c r="H31" s="21">
        <f>Výdaje!G771</f>
        <v>10000</v>
      </c>
      <c r="I31" s="156">
        <f>Výdaje!H771</f>
        <v>10000</v>
      </c>
    </row>
    <row r="32" spans="1:15" s="16" customFormat="1" x14ac:dyDescent="0.2">
      <c r="A32" s="844" t="s">
        <v>16</v>
      </c>
      <c r="B32" s="18" t="s">
        <v>17</v>
      </c>
      <c r="C32" s="19" t="s">
        <v>11</v>
      </c>
      <c r="D32" s="58" t="s">
        <v>11</v>
      </c>
      <c r="E32" s="154">
        <f>SUM(E33:E37)</f>
        <v>170718.7</v>
      </c>
      <c r="F32" s="431">
        <f>SUM(F33:F37)</f>
        <v>203066.5</v>
      </c>
      <c r="G32" s="154">
        <f>SUM(G33:G37)</f>
        <v>198091.5</v>
      </c>
      <c r="H32" s="154">
        <f>SUM(H33:H37)</f>
        <v>197891.5</v>
      </c>
      <c r="I32" s="155">
        <f>SUM(I33:I37)</f>
        <v>193613.5</v>
      </c>
      <c r="K32" s="379"/>
      <c r="L32" s="379"/>
      <c r="M32" s="379"/>
      <c r="N32" s="379"/>
      <c r="O32" s="379"/>
    </row>
    <row r="33" spans="1:9" x14ac:dyDescent="0.2">
      <c r="A33" s="845"/>
      <c r="B33" s="846" t="s">
        <v>17</v>
      </c>
      <c r="C33" s="22">
        <v>914</v>
      </c>
      <c r="D33" s="60" t="s">
        <v>14</v>
      </c>
      <c r="E33" s="441">
        <f>Výdaje!D95</f>
        <v>19152</v>
      </c>
      <c r="F33" s="430">
        <f>Výdaje!E95</f>
        <v>18861.5</v>
      </c>
      <c r="G33" s="21">
        <f>Výdaje!F95</f>
        <v>22786.5</v>
      </c>
      <c r="H33" s="21">
        <f>Výdaje!G95</f>
        <v>22786.5</v>
      </c>
      <c r="I33" s="156">
        <f>Výdaje!H95</f>
        <v>22286.5</v>
      </c>
    </row>
    <row r="34" spans="1:9" x14ac:dyDescent="0.2">
      <c r="A34" s="845"/>
      <c r="B34" s="847"/>
      <c r="C34" s="22">
        <v>917</v>
      </c>
      <c r="D34" s="60" t="s">
        <v>116</v>
      </c>
      <c r="E34" s="441">
        <f>Výdaje!D309</f>
        <v>49374</v>
      </c>
      <c r="F34" s="430">
        <f>Výdaje!E309</f>
        <v>37105</v>
      </c>
      <c r="G34" s="21">
        <f>Výdaje!F309</f>
        <v>37105</v>
      </c>
      <c r="H34" s="21">
        <f>Výdaje!G309</f>
        <v>36905</v>
      </c>
      <c r="I34" s="156">
        <f>Výdaje!H309</f>
        <v>36905</v>
      </c>
    </row>
    <row r="35" spans="1:9" x14ac:dyDescent="0.2">
      <c r="A35" s="845"/>
      <c r="B35" s="847"/>
      <c r="C35" s="22">
        <v>920</v>
      </c>
      <c r="D35" s="60" t="s">
        <v>15</v>
      </c>
      <c r="E35" s="441">
        <f>Výdaje!D507</f>
        <v>25000</v>
      </c>
      <c r="F35" s="430">
        <f>Výdaje!E507</f>
        <v>0</v>
      </c>
      <c r="G35" s="21">
        <f>Výdaje!F507</f>
        <v>0</v>
      </c>
      <c r="H35" s="21">
        <f>Výdaje!G507</f>
        <v>0</v>
      </c>
      <c r="I35" s="156">
        <f>Výdaje!H507</f>
        <v>0</v>
      </c>
    </row>
    <row r="36" spans="1:9" x14ac:dyDescent="0.2">
      <c r="A36" s="845"/>
      <c r="B36" s="847"/>
      <c r="C36" s="22">
        <v>923</v>
      </c>
      <c r="D36" s="60" t="s">
        <v>193</v>
      </c>
      <c r="E36" s="441">
        <f>Výdaje!D633</f>
        <v>40642.699999999997</v>
      </c>
      <c r="F36" s="430">
        <f>Výdaje!E633</f>
        <v>8900</v>
      </c>
      <c r="G36" s="153" t="s">
        <v>11</v>
      </c>
      <c r="H36" s="153" t="s">
        <v>11</v>
      </c>
      <c r="I36" s="157" t="s">
        <v>11</v>
      </c>
    </row>
    <row r="37" spans="1:9" x14ac:dyDescent="0.2">
      <c r="A37" s="158"/>
      <c r="B37" s="848"/>
      <c r="C37" s="22">
        <v>926</v>
      </c>
      <c r="D37" s="60" t="s">
        <v>119</v>
      </c>
      <c r="E37" s="441">
        <f>Výdaje!D763</f>
        <v>36550</v>
      </c>
      <c r="F37" s="430">
        <f>Výdaje!E763</f>
        <v>138200</v>
      </c>
      <c r="G37" s="21">
        <f>Výdaje!F763</f>
        <v>138200</v>
      </c>
      <c r="H37" s="21">
        <f>Výdaje!G763</f>
        <v>138200</v>
      </c>
      <c r="I37" s="156">
        <f>Výdaje!H763</f>
        <v>134422</v>
      </c>
    </row>
    <row r="38" spans="1:9" s="16" customFormat="1" x14ac:dyDescent="0.2">
      <c r="A38" s="844" t="s">
        <v>18</v>
      </c>
      <c r="B38" s="18" t="s">
        <v>19</v>
      </c>
      <c r="C38" s="19" t="s">
        <v>11</v>
      </c>
      <c r="D38" s="58" t="s">
        <v>11</v>
      </c>
      <c r="E38" s="154">
        <f>SUM(E39:E43)</f>
        <v>66291.835779999994</v>
      </c>
      <c r="F38" s="432">
        <f>SUM(F39:F43)</f>
        <v>188160.52678000001</v>
      </c>
      <c r="G38" s="23">
        <f>SUM(G39:G43)</f>
        <v>178865</v>
      </c>
      <c r="H38" s="23">
        <f>SUM(H39:H43)</f>
        <v>175865</v>
      </c>
      <c r="I38" s="159">
        <f>SUM(I39:I43)</f>
        <v>172865</v>
      </c>
    </row>
    <row r="39" spans="1:9" x14ac:dyDescent="0.2">
      <c r="A39" s="845"/>
      <c r="B39" s="846" t="s">
        <v>20</v>
      </c>
      <c r="C39" s="22">
        <v>914</v>
      </c>
      <c r="D39" s="60" t="s">
        <v>14</v>
      </c>
      <c r="E39" s="441">
        <f>Výdaje!D105</f>
        <v>12865</v>
      </c>
      <c r="F39" s="430">
        <f>Výdaje!E105</f>
        <v>12815</v>
      </c>
      <c r="G39" s="21">
        <f>Výdaje!F105</f>
        <v>12865</v>
      </c>
      <c r="H39" s="21">
        <f>Výdaje!G105</f>
        <v>12865</v>
      </c>
      <c r="I39" s="156">
        <f>Výdaje!H105</f>
        <v>12865</v>
      </c>
    </row>
    <row r="40" spans="1:9" x14ac:dyDescent="0.2">
      <c r="A40" s="845"/>
      <c r="B40" s="847"/>
      <c r="C40" s="22">
        <v>913</v>
      </c>
      <c r="D40" s="60" t="s">
        <v>484</v>
      </c>
      <c r="E40" s="441">
        <f>Výdaje!D40</f>
        <v>0</v>
      </c>
      <c r="F40" s="430">
        <f>Výdaje!E40</f>
        <v>0</v>
      </c>
      <c r="G40" s="21"/>
      <c r="H40" s="21"/>
      <c r="I40" s="156"/>
    </row>
    <row r="41" spans="1:9" x14ac:dyDescent="0.2">
      <c r="A41" s="845"/>
      <c r="B41" s="847"/>
      <c r="C41" s="22">
        <v>919</v>
      </c>
      <c r="D41" s="60" t="s">
        <v>179</v>
      </c>
      <c r="E41" s="441">
        <f>Výdaje!D499</f>
        <v>12926.835779999999</v>
      </c>
      <c r="F41" s="430">
        <f>Výdaje!E499</f>
        <v>3345.5267800000001</v>
      </c>
      <c r="G41" s="21">
        <f>Výdaje!F499</f>
        <v>0</v>
      </c>
      <c r="H41" s="21">
        <f>Výdaje!G499</f>
        <v>0</v>
      </c>
      <c r="I41" s="156">
        <f>Výdaje!H499</f>
        <v>0</v>
      </c>
    </row>
    <row r="42" spans="1:9" x14ac:dyDescent="0.2">
      <c r="A42" s="845"/>
      <c r="B42" s="847"/>
      <c r="C42" s="22">
        <v>923</v>
      </c>
      <c r="D42" s="60" t="s">
        <v>193</v>
      </c>
      <c r="E42" s="441">
        <f>Výdaje!D643</f>
        <v>1500</v>
      </c>
      <c r="F42" s="430">
        <f>Výdaje!E643</f>
        <v>3000</v>
      </c>
      <c r="G42" s="522" t="str">
        <f>Výdaje!F643</f>
        <v>x</v>
      </c>
      <c r="H42" s="522" t="str">
        <f>Výdaje!G643</f>
        <v>x</v>
      </c>
      <c r="I42" s="523" t="str">
        <f>Výdaje!H643</f>
        <v>x</v>
      </c>
    </row>
    <row r="43" spans="1:9" x14ac:dyDescent="0.2">
      <c r="A43" s="850"/>
      <c r="B43" s="848"/>
      <c r="C43" s="22">
        <v>924</v>
      </c>
      <c r="D43" s="60" t="s">
        <v>21</v>
      </c>
      <c r="E43" s="441">
        <f>Výdaje!D753</f>
        <v>39000</v>
      </c>
      <c r="F43" s="430">
        <f>Výdaje!E753</f>
        <v>169000</v>
      </c>
      <c r="G43" s="21">
        <f>Výdaje!F753</f>
        <v>166000</v>
      </c>
      <c r="H43" s="21">
        <f>Výdaje!G753</f>
        <v>163000</v>
      </c>
      <c r="I43" s="156">
        <f>Výdaje!H753</f>
        <v>160000</v>
      </c>
    </row>
    <row r="44" spans="1:9" s="16" customFormat="1" x14ac:dyDescent="0.2">
      <c r="A44" s="844" t="s">
        <v>22</v>
      </c>
      <c r="B44" s="18" t="s">
        <v>23</v>
      </c>
      <c r="C44" s="19" t="s">
        <v>11</v>
      </c>
      <c r="D44" s="58" t="s">
        <v>11</v>
      </c>
      <c r="E44" s="154">
        <f>SUM(E45:E53)</f>
        <v>758267.15</v>
      </c>
      <c r="F44" s="432">
        <f>SUM(F45:F53)</f>
        <v>1388007</v>
      </c>
      <c r="G44" s="23">
        <f>SUM(G45:G53)</f>
        <v>1371355.92</v>
      </c>
      <c r="H44" s="23">
        <f>SUM(H45:H53)</f>
        <v>1240124.588</v>
      </c>
      <c r="I44" s="159">
        <f>SUM(I45:I53)</f>
        <v>1179448.9201559999</v>
      </c>
    </row>
    <row r="45" spans="1:9" s="26" customFormat="1" x14ac:dyDescent="0.2">
      <c r="A45" s="845"/>
      <c r="B45" s="846" t="s">
        <v>24</v>
      </c>
      <c r="C45" s="168">
        <v>912</v>
      </c>
      <c r="D45" s="169" t="s">
        <v>243</v>
      </c>
      <c r="E45" s="441">
        <f>Výdaje!D42</f>
        <v>25750</v>
      </c>
      <c r="F45" s="430">
        <f>Výdaje!E42</f>
        <v>26400</v>
      </c>
      <c r="G45" s="21">
        <f>Výdaje!F42</f>
        <v>26400</v>
      </c>
      <c r="H45" s="21">
        <f>Výdaje!G42</f>
        <v>26400</v>
      </c>
      <c r="I45" s="156">
        <f>Výdaje!H42</f>
        <v>24400</v>
      </c>
    </row>
    <row r="46" spans="1:9" x14ac:dyDescent="0.2">
      <c r="A46" s="845"/>
      <c r="B46" s="847"/>
      <c r="C46" s="20">
        <v>913</v>
      </c>
      <c r="D46" s="59" t="s">
        <v>25</v>
      </c>
      <c r="E46" s="441">
        <f>Výdaje!D20</f>
        <v>413987.63</v>
      </c>
      <c r="F46" s="430">
        <f>Výdaje!E20</f>
        <v>447647</v>
      </c>
      <c r="G46" s="21">
        <f>Výdaje!F20</f>
        <v>462195.92000000004</v>
      </c>
      <c r="H46" s="21">
        <f>Výdaje!G20</f>
        <v>477250.08800000005</v>
      </c>
      <c r="I46" s="156">
        <f>Výdaje!H20</f>
        <v>492827.41265600006</v>
      </c>
    </row>
    <row r="47" spans="1:9" x14ac:dyDescent="0.2">
      <c r="A47" s="845"/>
      <c r="B47" s="847"/>
      <c r="C47" s="22">
        <v>914</v>
      </c>
      <c r="D47" s="60" t="s">
        <v>14</v>
      </c>
      <c r="E47" s="441">
        <f>Výdaje!D107</f>
        <v>10275</v>
      </c>
      <c r="F47" s="430">
        <f>Výdaje!E107</f>
        <v>12760</v>
      </c>
      <c r="G47" s="21">
        <f>Výdaje!F107</f>
        <v>12760</v>
      </c>
      <c r="H47" s="21">
        <f>Výdaje!G107</f>
        <v>12760</v>
      </c>
      <c r="I47" s="156">
        <f>Výdaje!H107</f>
        <v>12760</v>
      </c>
    </row>
    <row r="48" spans="1:9" x14ac:dyDescent="0.2">
      <c r="A48" s="845"/>
      <c r="B48" s="847"/>
      <c r="C48" s="22">
        <v>915</v>
      </c>
      <c r="D48" s="60" t="s">
        <v>315</v>
      </c>
      <c r="E48" s="441">
        <f>Výdaje!D226</f>
        <v>6350</v>
      </c>
      <c r="F48" s="430">
        <f>Výdaje!E226</f>
        <v>7150</v>
      </c>
      <c r="G48" s="21">
        <f>Výdaje!F226</f>
        <v>7150</v>
      </c>
      <c r="H48" s="21">
        <f>Výdaje!G226</f>
        <v>7150</v>
      </c>
      <c r="I48" s="156">
        <f>Výdaje!H226</f>
        <v>7150</v>
      </c>
    </row>
    <row r="49" spans="1:9" x14ac:dyDescent="0.2">
      <c r="A49" s="845"/>
      <c r="B49" s="847"/>
      <c r="C49" s="22">
        <v>916</v>
      </c>
      <c r="D49" s="60" t="s">
        <v>820</v>
      </c>
      <c r="E49" s="441">
        <f>Výdaje!D282</f>
        <v>0</v>
      </c>
      <c r="F49" s="430">
        <f>Výdaje!E282</f>
        <v>420000</v>
      </c>
      <c r="G49" s="21">
        <f>Výdaje!F282</f>
        <v>434699.99999999994</v>
      </c>
      <c r="H49" s="21">
        <f>Výdaje!G282</f>
        <v>449914.49999999988</v>
      </c>
      <c r="I49" s="156">
        <f>Výdaje!H282</f>
        <v>465661.50749999983</v>
      </c>
    </row>
    <row r="50" spans="1:9" x14ac:dyDescent="0.2">
      <c r="A50" s="845"/>
      <c r="B50" s="847"/>
      <c r="C50" s="22">
        <v>917</v>
      </c>
      <c r="D50" s="60" t="s">
        <v>116</v>
      </c>
      <c r="E50" s="441">
        <f>Výdaje!D340</f>
        <v>48905</v>
      </c>
      <c r="F50" s="430">
        <f>Výdaje!E340</f>
        <v>85650</v>
      </c>
      <c r="G50" s="21">
        <f>Výdaje!F340</f>
        <v>80650</v>
      </c>
      <c r="H50" s="21">
        <f>Výdaje!G340</f>
        <v>74150</v>
      </c>
      <c r="I50" s="156">
        <f>Výdaje!H340</f>
        <v>74150</v>
      </c>
    </row>
    <row r="51" spans="1:9" x14ac:dyDescent="0.2">
      <c r="A51" s="845"/>
      <c r="B51" s="847"/>
      <c r="C51" s="22">
        <v>920</v>
      </c>
      <c r="D51" s="60" t="s">
        <v>15</v>
      </c>
      <c r="E51" s="441">
        <f>Výdaje!D509</f>
        <v>213500</v>
      </c>
      <c r="F51" s="430">
        <f>Výdaje!E509</f>
        <v>328000</v>
      </c>
      <c r="G51" s="21">
        <f>Výdaje!F509</f>
        <v>295000</v>
      </c>
      <c r="H51" s="21">
        <f>Výdaje!G509</f>
        <v>140000</v>
      </c>
      <c r="I51" s="156">
        <f>Výdaje!H509</f>
        <v>50000</v>
      </c>
    </row>
    <row r="52" spans="1:9" x14ac:dyDescent="0.2">
      <c r="A52" s="845"/>
      <c r="B52" s="847"/>
      <c r="C52" s="22">
        <v>923</v>
      </c>
      <c r="D52" s="60" t="s">
        <v>193</v>
      </c>
      <c r="E52" s="441">
        <f>Výdaje!D646</f>
        <v>5249.52</v>
      </c>
      <c r="F52" s="430">
        <f>Výdaje!E646</f>
        <v>7900</v>
      </c>
      <c r="G52" s="153" t="s">
        <v>11</v>
      </c>
      <c r="H52" s="153" t="s">
        <v>11</v>
      </c>
      <c r="I52" s="157" t="s">
        <v>11</v>
      </c>
    </row>
    <row r="53" spans="1:9" x14ac:dyDescent="0.2">
      <c r="A53" s="405"/>
      <c r="B53" s="848"/>
      <c r="C53" s="22">
        <v>926</v>
      </c>
      <c r="D53" s="60" t="s">
        <v>119</v>
      </c>
      <c r="E53" s="441">
        <f>Výdaje!D764</f>
        <v>34250</v>
      </c>
      <c r="F53" s="430">
        <f>Výdaje!E764</f>
        <v>52500</v>
      </c>
      <c r="G53" s="21">
        <f>Výdaje!F764</f>
        <v>52500</v>
      </c>
      <c r="H53" s="21">
        <f>Výdaje!G764</f>
        <v>52500</v>
      </c>
      <c r="I53" s="156">
        <f>Výdaje!H764</f>
        <v>52500</v>
      </c>
    </row>
    <row r="54" spans="1:9" s="16" customFormat="1" x14ac:dyDescent="0.2">
      <c r="A54" s="844" t="s">
        <v>26</v>
      </c>
      <c r="B54" s="18" t="s">
        <v>27</v>
      </c>
      <c r="C54" s="19" t="s">
        <v>11</v>
      </c>
      <c r="D54" s="58" t="s">
        <v>11</v>
      </c>
      <c r="E54" s="154">
        <f>SUM(E55:E62)</f>
        <v>303320.84700000001</v>
      </c>
      <c r="F54" s="432">
        <f t="shared" ref="F54:I54" si="1">SUM(F55:F62)</f>
        <v>448275</v>
      </c>
      <c r="G54" s="23">
        <f t="shared" si="1"/>
        <v>358899.74</v>
      </c>
      <c r="H54" s="23">
        <f t="shared" si="1"/>
        <v>494824.54720000003</v>
      </c>
      <c r="I54" s="159">
        <f t="shared" si="1"/>
        <v>383221.80761600006</v>
      </c>
    </row>
    <row r="55" spans="1:9" s="26" customFormat="1" x14ac:dyDescent="0.2">
      <c r="A55" s="845"/>
      <c r="B55" s="846" t="s">
        <v>28</v>
      </c>
      <c r="C55" s="168">
        <v>912</v>
      </c>
      <c r="D55" s="169" t="s">
        <v>243</v>
      </c>
      <c r="E55" s="441">
        <f>Výdaje!D52</f>
        <v>15523</v>
      </c>
      <c r="F55" s="430">
        <f>Výdaje!E52</f>
        <v>15000</v>
      </c>
      <c r="G55" s="21">
        <f>Výdaje!F52</f>
        <v>15000</v>
      </c>
      <c r="H55" s="21">
        <f>Výdaje!G52</f>
        <v>13000</v>
      </c>
      <c r="I55" s="156">
        <f>Výdaje!H52</f>
        <v>13000</v>
      </c>
    </row>
    <row r="56" spans="1:9" x14ac:dyDescent="0.2">
      <c r="A56" s="845"/>
      <c r="B56" s="847"/>
      <c r="C56" s="20">
        <v>913</v>
      </c>
      <c r="D56" s="59" t="s">
        <v>25</v>
      </c>
      <c r="E56" s="441">
        <f>Výdaje!D27</f>
        <v>187408.84700000001</v>
      </c>
      <c r="F56" s="430">
        <f>Výdaje!E27</f>
        <v>227408</v>
      </c>
      <c r="G56" s="21">
        <f>Výdaje!F27</f>
        <v>234170.24000000002</v>
      </c>
      <c r="H56" s="21">
        <f>Výdaje!G27</f>
        <v>241135.34720000002</v>
      </c>
      <c r="I56" s="156">
        <f>Výdaje!H27</f>
        <v>248309.40761600001</v>
      </c>
    </row>
    <row r="57" spans="1:9" x14ac:dyDescent="0.2">
      <c r="A57" s="845"/>
      <c r="B57" s="847"/>
      <c r="C57" s="22">
        <v>914</v>
      </c>
      <c r="D57" s="60" t="s">
        <v>14</v>
      </c>
      <c r="E57" s="441">
        <f>Výdaje!D114</f>
        <v>4842</v>
      </c>
      <c r="F57" s="430">
        <f>Výdaje!E114</f>
        <v>5997</v>
      </c>
      <c r="G57" s="21">
        <f>Výdaje!F114</f>
        <v>5347</v>
      </c>
      <c r="H57" s="21">
        <f>Výdaje!G114</f>
        <v>5487</v>
      </c>
      <c r="I57" s="156">
        <f>Výdaje!H114</f>
        <v>5907</v>
      </c>
    </row>
    <row r="58" spans="1:9" x14ac:dyDescent="0.2">
      <c r="A58" s="845"/>
      <c r="B58" s="847"/>
      <c r="C58" s="22">
        <v>915</v>
      </c>
      <c r="D58" s="60" t="s">
        <v>315</v>
      </c>
      <c r="E58" s="441">
        <f>Výdaje!D249</f>
        <v>0</v>
      </c>
      <c r="F58" s="430">
        <f>Výdaje!E249</f>
        <v>200</v>
      </c>
      <c r="G58" s="21">
        <f>Výdaje!F249</f>
        <v>200</v>
      </c>
      <c r="H58" s="21">
        <f>Výdaje!G249</f>
        <v>200</v>
      </c>
      <c r="I58" s="156">
        <f>Výdaje!H249</f>
        <v>200</v>
      </c>
    </row>
    <row r="59" spans="1:9" x14ac:dyDescent="0.2">
      <c r="A59" s="845"/>
      <c r="B59" s="847"/>
      <c r="C59" s="22">
        <v>917</v>
      </c>
      <c r="D59" s="60" t="s">
        <v>116</v>
      </c>
      <c r="E59" s="441">
        <f>Výdaje!D382</f>
        <v>78410</v>
      </c>
      <c r="F59" s="430">
        <f>Výdaje!E382</f>
        <v>87985</v>
      </c>
      <c r="G59" s="21">
        <f>Výdaje!F382</f>
        <v>93682.5</v>
      </c>
      <c r="H59" s="21">
        <f>Výdaje!G382</f>
        <v>99502.2</v>
      </c>
      <c r="I59" s="156">
        <f>Výdaje!H382</f>
        <v>105305.4</v>
      </c>
    </row>
    <row r="60" spans="1:9" x14ac:dyDescent="0.2">
      <c r="A60" s="845"/>
      <c r="B60" s="847"/>
      <c r="C60" s="22">
        <v>920</v>
      </c>
      <c r="D60" s="60" t="s">
        <v>15</v>
      </c>
      <c r="E60" s="441">
        <f>Výdaje!D539</f>
        <v>5000</v>
      </c>
      <c r="F60" s="430">
        <f>Výdaje!E539</f>
        <v>103000</v>
      </c>
      <c r="G60" s="21">
        <f>Výdaje!F539</f>
        <v>8000</v>
      </c>
      <c r="H60" s="21">
        <f>Výdaje!G539</f>
        <v>133000</v>
      </c>
      <c r="I60" s="156">
        <f>Výdaje!H539</f>
        <v>8000</v>
      </c>
    </row>
    <row r="61" spans="1:9" x14ac:dyDescent="0.2">
      <c r="A61" s="845"/>
      <c r="B61" s="847"/>
      <c r="C61" s="22">
        <v>923</v>
      </c>
      <c r="D61" s="60" t="s">
        <v>193</v>
      </c>
      <c r="E61" s="441">
        <f>Výdaje!D662</f>
        <v>10637</v>
      </c>
      <c r="F61" s="430">
        <f>Výdaje!E662</f>
        <v>6185</v>
      </c>
      <c r="G61" s="153" t="s">
        <v>11</v>
      </c>
      <c r="H61" s="153" t="s">
        <v>11</v>
      </c>
      <c r="I61" s="157" t="s">
        <v>11</v>
      </c>
    </row>
    <row r="62" spans="1:9" x14ac:dyDescent="0.2">
      <c r="A62" s="405"/>
      <c r="B62" s="847"/>
      <c r="C62" s="256">
        <v>926</v>
      </c>
      <c r="D62" s="257" t="s">
        <v>119</v>
      </c>
      <c r="E62" s="442">
        <f>Výdaje!D765</f>
        <v>1500</v>
      </c>
      <c r="F62" s="433">
        <f>Výdaje!E765</f>
        <v>2500</v>
      </c>
      <c r="G62" s="258">
        <f>Výdaje!F765</f>
        <v>2500</v>
      </c>
      <c r="H62" s="258">
        <f>Výdaje!G765</f>
        <v>2500</v>
      </c>
      <c r="I62" s="216">
        <f>Výdaje!H765</f>
        <v>2500</v>
      </c>
    </row>
    <row r="63" spans="1:9" s="16" customFormat="1" x14ac:dyDescent="0.2">
      <c r="A63" s="860" t="s">
        <v>29</v>
      </c>
      <c r="B63" s="368" t="s">
        <v>322</v>
      </c>
      <c r="C63" s="369" t="s">
        <v>11</v>
      </c>
      <c r="D63" s="370" t="s">
        <v>11</v>
      </c>
      <c r="E63" s="409">
        <f>SUM(E64:E70)</f>
        <v>1363862.0929999999</v>
      </c>
      <c r="F63" s="434">
        <f>SUM(F64:F70)</f>
        <v>1303253</v>
      </c>
      <c r="G63" s="407">
        <f>SUM(G64:G70)</f>
        <v>1067710</v>
      </c>
      <c r="H63" s="407">
        <f>SUM(H64:H70)</f>
        <v>1123129.1000000001</v>
      </c>
      <c r="I63" s="408">
        <f>SUM(I64:I70)</f>
        <v>1239010.773</v>
      </c>
    </row>
    <row r="64" spans="1:9" s="26" customFormat="1" x14ac:dyDescent="0.2">
      <c r="A64" s="845"/>
      <c r="B64" s="846" t="s">
        <v>307</v>
      </c>
      <c r="C64" s="168">
        <v>912</v>
      </c>
      <c r="D64" s="169" t="s">
        <v>243</v>
      </c>
      <c r="E64" s="441">
        <f>Výdaje!D62</f>
        <v>25650</v>
      </c>
      <c r="F64" s="430">
        <f>Výdaje!E62</f>
        <v>13500</v>
      </c>
      <c r="G64" s="21">
        <f>Výdaje!F62</f>
        <v>15000</v>
      </c>
      <c r="H64" s="21">
        <f>Výdaje!G62</f>
        <v>15000</v>
      </c>
      <c r="I64" s="156">
        <f>Výdaje!H62</f>
        <v>15000</v>
      </c>
    </row>
    <row r="65" spans="1:9" x14ac:dyDescent="0.2">
      <c r="A65" s="845"/>
      <c r="B65" s="847"/>
      <c r="C65" s="20">
        <v>913</v>
      </c>
      <c r="D65" s="59" t="s">
        <v>25</v>
      </c>
      <c r="E65" s="441">
        <f>Výdaje!D28</f>
        <v>482000</v>
      </c>
      <c r="F65" s="430">
        <f>Výdaje!E28</f>
        <v>499000</v>
      </c>
      <c r="G65" s="21">
        <f>Výdaje!F28</f>
        <v>513970</v>
      </c>
      <c r="H65" s="21">
        <f>Výdaje!G28</f>
        <v>529389.10000000009</v>
      </c>
      <c r="I65" s="156">
        <f>Výdaje!H28</f>
        <v>545270.77300000004</v>
      </c>
    </row>
    <row r="66" spans="1:9" x14ac:dyDescent="0.2">
      <c r="A66" s="845"/>
      <c r="B66" s="847"/>
      <c r="C66" s="22">
        <v>914</v>
      </c>
      <c r="D66" s="60" t="s">
        <v>14</v>
      </c>
      <c r="E66" s="441">
        <f>Výdaje!D118</f>
        <v>4442.0929999999998</v>
      </c>
      <c r="F66" s="430">
        <f>Výdaje!E118</f>
        <v>4540</v>
      </c>
      <c r="G66" s="21">
        <f>Výdaje!F118</f>
        <v>4540</v>
      </c>
      <c r="H66" s="21">
        <f>Výdaje!G118</f>
        <v>4540</v>
      </c>
      <c r="I66" s="156">
        <f>Výdaje!H118</f>
        <v>4540</v>
      </c>
    </row>
    <row r="67" spans="1:9" x14ac:dyDescent="0.2">
      <c r="A67" s="845"/>
      <c r="B67" s="847"/>
      <c r="C67" s="22">
        <v>917</v>
      </c>
      <c r="D67" s="60" t="s">
        <v>116</v>
      </c>
      <c r="E67" s="441">
        <f>Výdaje!D400</f>
        <v>200</v>
      </c>
      <c r="F67" s="430">
        <f>Výdaje!E400</f>
        <v>48213</v>
      </c>
      <c r="G67" s="21">
        <f>Výdaje!F400</f>
        <v>200</v>
      </c>
      <c r="H67" s="21">
        <f>Výdaje!G400</f>
        <v>200</v>
      </c>
      <c r="I67" s="156">
        <f>Výdaje!H400</f>
        <v>200</v>
      </c>
    </row>
    <row r="68" spans="1:9" x14ac:dyDescent="0.2">
      <c r="A68" s="845"/>
      <c r="B68" s="847"/>
      <c r="C68" s="22">
        <v>920</v>
      </c>
      <c r="D68" s="60" t="s">
        <v>15</v>
      </c>
      <c r="E68" s="441">
        <f>Výdaje!D548</f>
        <v>745000</v>
      </c>
      <c r="F68" s="430">
        <f>Výdaje!E548</f>
        <v>520000</v>
      </c>
      <c r="G68" s="21">
        <f>Výdaje!F548</f>
        <v>520000</v>
      </c>
      <c r="H68" s="21">
        <f>Výdaje!G548</f>
        <v>560000</v>
      </c>
      <c r="I68" s="156">
        <f>Výdaje!H548</f>
        <v>660000</v>
      </c>
    </row>
    <row r="69" spans="1:9" x14ac:dyDescent="0.2">
      <c r="A69" s="845"/>
      <c r="B69" s="847"/>
      <c r="C69" s="22">
        <v>923</v>
      </c>
      <c r="D69" s="60" t="s">
        <v>193</v>
      </c>
      <c r="E69" s="441">
        <f>Výdaje!D670</f>
        <v>92570</v>
      </c>
      <c r="F69" s="430">
        <f>Výdaje!E670</f>
        <v>204000</v>
      </c>
      <c r="G69" s="153" t="s">
        <v>11</v>
      </c>
      <c r="H69" s="153" t="s">
        <v>11</v>
      </c>
      <c r="I69" s="157" t="s">
        <v>11</v>
      </c>
    </row>
    <row r="70" spans="1:9" x14ac:dyDescent="0.2">
      <c r="A70" s="405"/>
      <c r="B70" s="847"/>
      <c r="C70" s="256">
        <v>926</v>
      </c>
      <c r="D70" s="257" t="s">
        <v>119</v>
      </c>
      <c r="E70" s="442">
        <f>Výdaje!D766</f>
        <v>14000</v>
      </c>
      <c r="F70" s="433">
        <f>Výdaje!E766</f>
        <v>14000</v>
      </c>
      <c r="G70" s="258">
        <f>Výdaje!F766</f>
        <v>14000</v>
      </c>
      <c r="H70" s="258">
        <f>Výdaje!G766</f>
        <v>14000</v>
      </c>
      <c r="I70" s="216">
        <f>Výdaje!H766</f>
        <v>14000</v>
      </c>
    </row>
    <row r="71" spans="1:9" s="16" customFormat="1" x14ac:dyDescent="0.2">
      <c r="A71" s="860" t="s">
        <v>30</v>
      </c>
      <c r="B71" s="368" t="s">
        <v>31</v>
      </c>
      <c r="C71" s="369" t="s">
        <v>11</v>
      </c>
      <c r="D71" s="370" t="s">
        <v>11</v>
      </c>
      <c r="E71" s="409">
        <f>SUM(E72:E79)</f>
        <v>442375.13999999996</v>
      </c>
      <c r="F71" s="435">
        <f t="shared" ref="F71:I71" si="2">SUM(F72:F79)</f>
        <v>455936.35199999996</v>
      </c>
      <c r="G71" s="409">
        <f t="shared" si="2"/>
        <v>456385.78857999993</v>
      </c>
      <c r="H71" s="409">
        <f t="shared" si="2"/>
        <v>463324.36209819996</v>
      </c>
      <c r="I71" s="217">
        <f t="shared" si="2"/>
        <v>472223.16881637793</v>
      </c>
    </row>
    <row r="72" spans="1:9" s="26" customFormat="1" x14ac:dyDescent="0.2">
      <c r="A72" s="845"/>
      <c r="B72" s="846" t="s">
        <v>32</v>
      </c>
      <c r="C72" s="168">
        <v>912</v>
      </c>
      <c r="D72" s="169" t="s">
        <v>243</v>
      </c>
      <c r="E72" s="441">
        <f>Výdaje!D68</f>
        <v>13740</v>
      </c>
      <c r="F72" s="430">
        <f>Výdaje!E68</f>
        <v>21300</v>
      </c>
      <c r="G72" s="21">
        <f>Výdaje!F68</f>
        <v>16700</v>
      </c>
      <c r="H72" s="21">
        <f>Výdaje!G68</f>
        <v>17100</v>
      </c>
      <c r="I72" s="156">
        <f>Výdaje!H68</f>
        <v>12900</v>
      </c>
    </row>
    <row r="73" spans="1:9" x14ac:dyDescent="0.2">
      <c r="A73" s="845"/>
      <c r="B73" s="847"/>
      <c r="C73" s="20">
        <v>913</v>
      </c>
      <c r="D73" s="59" t="s">
        <v>25</v>
      </c>
      <c r="E73" s="441">
        <f>Výdaje!D31</f>
        <v>311105.36</v>
      </c>
      <c r="F73" s="430">
        <f>Výdaje!E31</f>
        <v>339599.13199999998</v>
      </c>
      <c r="G73" s="21">
        <f>Výdaje!F31</f>
        <v>350175.95197999995</v>
      </c>
      <c r="H73" s="21">
        <f>Výdaje!G31</f>
        <v>361085.63040019997</v>
      </c>
      <c r="I73" s="156">
        <f>Výdaje!H31</f>
        <v>372338.77516743797</v>
      </c>
    </row>
    <row r="74" spans="1:9" x14ac:dyDescent="0.2">
      <c r="A74" s="845"/>
      <c r="B74" s="847"/>
      <c r="C74" s="22">
        <v>914</v>
      </c>
      <c r="D74" s="60" t="s">
        <v>14</v>
      </c>
      <c r="E74" s="441">
        <f>Výdaje!D122</f>
        <v>21430</v>
      </c>
      <c r="F74" s="430">
        <f>Výdaje!E122</f>
        <v>23730</v>
      </c>
      <c r="G74" s="21">
        <f>Výdaje!F122</f>
        <v>24240</v>
      </c>
      <c r="H74" s="21">
        <f>Výdaje!G122</f>
        <v>24660.800000000003</v>
      </c>
      <c r="I74" s="156">
        <f>Výdaje!H122</f>
        <v>25222.724000000002</v>
      </c>
    </row>
    <row r="75" spans="1:9" x14ac:dyDescent="0.2">
      <c r="A75" s="845"/>
      <c r="B75" s="847"/>
      <c r="C75" s="22">
        <v>915</v>
      </c>
      <c r="D75" s="60" t="s">
        <v>315</v>
      </c>
      <c r="E75" s="441">
        <f>Výdaje!D252</f>
        <v>6050</v>
      </c>
      <c r="F75" s="430">
        <f>Výdaje!E252</f>
        <v>6800</v>
      </c>
      <c r="G75" s="21">
        <f>Výdaje!F252</f>
        <v>7350</v>
      </c>
      <c r="H75" s="21">
        <f>Výdaje!G252</f>
        <v>6700</v>
      </c>
      <c r="I75" s="156">
        <f>Výdaje!H252</f>
        <v>7450</v>
      </c>
    </row>
    <row r="76" spans="1:9" x14ac:dyDescent="0.2">
      <c r="A76" s="845"/>
      <c r="B76" s="847"/>
      <c r="C76" s="22">
        <v>917</v>
      </c>
      <c r="D76" s="60" t="s">
        <v>116</v>
      </c>
      <c r="E76" s="441">
        <f>Výdaje!D410</f>
        <v>57307.35</v>
      </c>
      <c r="F76" s="430">
        <f>Výdaje!E410</f>
        <v>35697.22</v>
      </c>
      <c r="G76" s="21">
        <f>Výdaje!F410</f>
        <v>33419.836600000002</v>
      </c>
      <c r="H76" s="21">
        <f>Výdaje!G410</f>
        <v>28777.931698</v>
      </c>
      <c r="I76" s="156">
        <f>Výdaje!H410</f>
        <v>29311.669648939998</v>
      </c>
    </row>
    <row r="77" spans="1:9" x14ac:dyDescent="0.2">
      <c r="A77" s="845"/>
      <c r="B77" s="847"/>
      <c r="C77" s="22">
        <v>920</v>
      </c>
      <c r="D77" s="60" t="s">
        <v>15</v>
      </c>
      <c r="E77" s="441">
        <f>Výdaje!D558</f>
        <v>0</v>
      </c>
      <c r="F77" s="430">
        <f>Výdaje!E558</f>
        <v>0</v>
      </c>
      <c r="G77" s="21">
        <f>Výdaje!F558</f>
        <v>0</v>
      </c>
      <c r="H77" s="21">
        <f>Výdaje!G558</f>
        <v>0</v>
      </c>
      <c r="I77" s="156">
        <f>Výdaje!H558</f>
        <v>0</v>
      </c>
    </row>
    <row r="78" spans="1:9" x14ac:dyDescent="0.2">
      <c r="A78" s="845"/>
      <c r="B78" s="847"/>
      <c r="C78" s="22">
        <v>923</v>
      </c>
      <c r="D78" s="60" t="s">
        <v>193</v>
      </c>
      <c r="E78" s="441">
        <f>Výdaje!D687</f>
        <v>9442.43</v>
      </c>
      <c r="F78" s="430">
        <f>Výdaje!E687</f>
        <v>4310</v>
      </c>
      <c r="G78" s="153" t="s">
        <v>11</v>
      </c>
      <c r="H78" s="153" t="s">
        <v>11</v>
      </c>
      <c r="I78" s="157" t="s">
        <v>11</v>
      </c>
    </row>
    <row r="79" spans="1:9" x14ac:dyDescent="0.2">
      <c r="A79" s="221"/>
      <c r="B79" s="849"/>
      <c r="C79" s="372">
        <v>926</v>
      </c>
      <c r="D79" s="373" t="s">
        <v>119</v>
      </c>
      <c r="E79" s="443">
        <f>Výdaje!D767</f>
        <v>23300</v>
      </c>
      <c r="F79" s="596">
        <f>Výdaje!E767</f>
        <v>24500</v>
      </c>
      <c r="G79" s="597">
        <f>Výdaje!F767</f>
        <v>24500</v>
      </c>
      <c r="H79" s="597">
        <f>Výdaje!G767</f>
        <v>25000</v>
      </c>
      <c r="I79" s="598">
        <f>Výdaje!H767</f>
        <v>25000</v>
      </c>
    </row>
    <row r="80" spans="1:9" s="16" customFormat="1" x14ac:dyDescent="0.2">
      <c r="A80" s="860" t="s">
        <v>33</v>
      </c>
      <c r="B80" s="368" t="s">
        <v>34</v>
      </c>
      <c r="C80" s="369" t="s">
        <v>11</v>
      </c>
      <c r="D80" s="370" t="s">
        <v>11</v>
      </c>
      <c r="E80" s="409">
        <f>SUM(E81:E91)</f>
        <v>100796.9</v>
      </c>
      <c r="F80" s="435">
        <f t="shared" ref="F80:I80" si="3">SUM(F81:F91)</f>
        <v>109811</v>
      </c>
      <c r="G80" s="409">
        <f t="shared" si="3"/>
        <v>96237</v>
      </c>
      <c r="H80" s="409">
        <f t="shared" si="3"/>
        <v>97066.73</v>
      </c>
      <c r="I80" s="217">
        <f t="shared" si="3"/>
        <v>94545.4519</v>
      </c>
    </row>
    <row r="81" spans="1:9" s="26" customFormat="1" x14ac:dyDescent="0.2">
      <c r="A81" s="845"/>
      <c r="B81" s="846" t="s">
        <v>35</v>
      </c>
      <c r="C81" s="168">
        <v>912</v>
      </c>
      <c r="D81" s="169" t="s">
        <v>243</v>
      </c>
      <c r="E81" s="441">
        <f>Výdaje!D80</f>
        <v>0</v>
      </c>
      <c r="F81" s="430">
        <f>Výdaje!E80</f>
        <v>0</v>
      </c>
      <c r="G81" s="21">
        <f>Výdaje!F80</f>
        <v>0</v>
      </c>
      <c r="H81" s="21">
        <f>Výdaje!G80</f>
        <v>0</v>
      </c>
      <c r="I81" s="156">
        <f>Výdaje!H80</f>
        <v>0</v>
      </c>
    </row>
    <row r="82" spans="1:9" x14ac:dyDescent="0.2">
      <c r="A82" s="845"/>
      <c r="B82" s="847"/>
      <c r="C82" s="20">
        <v>913</v>
      </c>
      <c r="D82" s="59" t="s">
        <v>25</v>
      </c>
      <c r="E82" s="441">
        <f>Výdaje!D37</f>
        <v>9435.7000000000007</v>
      </c>
      <c r="F82" s="430">
        <f>Výdaje!E37</f>
        <v>9700</v>
      </c>
      <c r="G82" s="21">
        <f>Výdaje!F37</f>
        <v>9991</v>
      </c>
      <c r="H82" s="21">
        <f>Výdaje!G37</f>
        <v>10290.73</v>
      </c>
      <c r="I82" s="156">
        <f>Výdaje!H37</f>
        <v>10599.4519</v>
      </c>
    </row>
    <row r="83" spans="1:9" x14ac:dyDescent="0.2">
      <c r="A83" s="845"/>
      <c r="B83" s="847"/>
      <c r="C83" s="22">
        <v>914</v>
      </c>
      <c r="D83" s="60" t="s">
        <v>14</v>
      </c>
      <c r="E83" s="441">
        <f>Výdaje!D142</f>
        <v>12591.2</v>
      </c>
      <c r="F83" s="430">
        <f>Výdaje!E142</f>
        <v>13436</v>
      </c>
      <c r="G83" s="21">
        <f>Výdaje!F142</f>
        <v>12726</v>
      </c>
      <c r="H83" s="21">
        <f>Výdaje!G142</f>
        <v>12856</v>
      </c>
      <c r="I83" s="156">
        <f>Výdaje!H142</f>
        <v>13026</v>
      </c>
    </row>
    <row r="84" spans="1:9" x14ac:dyDescent="0.2">
      <c r="A84" s="845"/>
      <c r="B84" s="847"/>
      <c r="C84" s="22">
        <v>915</v>
      </c>
      <c r="D84" s="60" t="s">
        <v>315</v>
      </c>
      <c r="E84" s="441">
        <f>Výdaje!D276</f>
        <v>200</v>
      </c>
      <c r="F84" s="430">
        <f>Výdaje!E276</f>
        <v>600</v>
      </c>
      <c r="G84" s="21">
        <f>Výdaje!F276</f>
        <v>600</v>
      </c>
      <c r="H84" s="21">
        <f>Výdaje!G276</f>
        <v>600</v>
      </c>
      <c r="I84" s="156">
        <f>Výdaje!H276</f>
        <v>600</v>
      </c>
    </row>
    <row r="85" spans="1:9" x14ac:dyDescent="0.2">
      <c r="A85" s="845"/>
      <c r="B85" s="847"/>
      <c r="C85" s="22">
        <v>917</v>
      </c>
      <c r="D85" s="60" t="s">
        <v>116</v>
      </c>
      <c r="E85" s="441">
        <f>Výdaje!D444</f>
        <v>22470</v>
      </c>
      <c r="F85" s="430">
        <f>Výdaje!E444</f>
        <v>23925</v>
      </c>
      <c r="G85" s="21">
        <f>Výdaje!F444</f>
        <v>16220</v>
      </c>
      <c r="H85" s="21">
        <f>Výdaje!G444</f>
        <v>17120</v>
      </c>
      <c r="I85" s="156">
        <f>Výdaje!H444</f>
        <v>15120</v>
      </c>
    </row>
    <row r="86" spans="1:9" x14ac:dyDescent="0.2">
      <c r="A86" s="845"/>
      <c r="B86" s="847"/>
      <c r="C86" s="22">
        <v>920</v>
      </c>
      <c r="D86" s="60" t="s">
        <v>15</v>
      </c>
      <c r="E86" s="441">
        <f>Výdaje!D563</f>
        <v>4400</v>
      </c>
      <c r="F86" s="430">
        <f>Výdaje!E563</f>
        <v>5000</v>
      </c>
      <c r="G86" s="21">
        <f>Výdaje!F563</f>
        <v>5000</v>
      </c>
      <c r="H86" s="21">
        <f>Výdaje!G563</f>
        <v>4500</v>
      </c>
      <c r="I86" s="156">
        <f>Výdaje!H563</f>
        <v>3500</v>
      </c>
    </row>
    <row r="87" spans="1:9" x14ac:dyDescent="0.2">
      <c r="A87" s="845"/>
      <c r="B87" s="847"/>
      <c r="C87" s="22">
        <v>923</v>
      </c>
      <c r="D87" s="60" t="s">
        <v>193</v>
      </c>
      <c r="E87" s="441">
        <f>Výdaje!D694</f>
        <v>0</v>
      </c>
      <c r="F87" s="430">
        <f>Výdaje!E694</f>
        <v>450</v>
      </c>
      <c r="G87" s="153" t="s">
        <v>11</v>
      </c>
      <c r="H87" s="153" t="s">
        <v>11</v>
      </c>
      <c r="I87" s="157" t="s">
        <v>11</v>
      </c>
    </row>
    <row r="88" spans="1:9" x14ac:dyDescent="0.2">
      <c r="A88" s="845"/>
      <c r="B88" s="847"/>
      <c r="C88" s="22">
        <v>926</v>
      </c>
      <c r="D88" s="60" t="s">
        <v>119</v>
      </c>
      <c r="E88" s="441">
        <f>Výdaje!D768</f>
        <v>23700</v>
      </c>
      <c r="F88" s="430">
        <f>Výdaje!E768</f>
        <v>28700</v>
      </c>
      <c r="G88" s="21">
        <f>Výdaje!F768</f>
        <v>23700</v>
      </c>
      <c r="H88" s="21">
        <f>Výdaje!G768</f>
        <v>23700</v>
      </c>
      <c r="I88" s="156">
        <f>Výdaje!H768</f>
        <v>23700</v>
      </c>
    </row>
    <row r="89" spans="1:9" x14ac:dyDescent="0.2">
      <c r="A89" s="845"/>
      <c r="B89" s="847"/>
      <c r="C89" s="22">
        <v>927</v>
      </c>
      <c r="D89" s="60" t="s">
        <v>468</v>
      </c>
      <c r="E89" s="441"/>
      <c r="F89" s="430"/>
      <c r="G89" s="21"/>
      <c r="H89" s="21"/>
      <c r="I89" s="156"/>
    </row>
    <row r="90" spans="1:9" x14ac:dyDescent="0.2">
      <c r="A90" s="845"/>
      <c r="B90" s="847"/>
      <c r="C90" s="22">
        <v>932</v>
      </c>
      <c r="D90" s="60" t="s">
        <v>36</v>
      </c>
      <c r="E90" s="441">
        <f>Výdaje!D773</f>
        <v>26000</v>
      </c>
      <c r="F90" s="430">
        <f>Výdaje!E773</f>
        <v>26000</v>
      </c>
      <c r="G90" s="21">
        <f>Výdaje!F773</f>
        <v>26000</v>
      </c>
      <c r="H90" s="21">
        <f>Výdaje!G773</f>
        <v>26000</v>
      </c>
      <c r="I90" s="156">
        <f>Výdaje!H773</f>
        <v>26000</v>
      </c>
    </row>
    <row r="91" spans="1:9" x14ac:dyDescent="0.2">
      <c r="A91" s="158"/>
      <c r="B91" s="848"/>
      <c r="C91" s="22">
        <v>934</v>
      </c>
      <c r="D91" s="60" t="s">
        <v>174</v>
      </c>
      <c r="E91" s="441">
        <f>Výdaje!D780</f>
        <v>2000</v>
      </c>
      <c r="F91" s="430">
        <f>Výdaje!E780</f>
        <v>2000</v>
      </c>
      <c r="G91" s="21">
        <f>Výdaje!F780</f>
        <v>2000</v>
      </c>
      <c r="H91" s="21">
        <f>Výdaje!G779</f>
        <v>2000</v>
      </c>
      <c r="I91" s="156">
        <f>Výdaje!H779</f>
        <v>2000</v>
      </c>
    </row>
    <row r="92" spans="1:9" s="16" customFormat="1" x14ac:dyDescent="0.2">
      <c r="A92" s="844" t="s">
        <v>37</v>
      </c>
      <c r="B92" s="18" t="s">
        <v>38</v>
      </c>
      <c r="C92" s="19" t="s">
        <v>11</v>
      </c>
      <c r="D92" s="58" t="s">
        <v>11</v>
      </c>
      <c r="E92" s="154">
        <f>SUM(E93:E99)</f>
        <v>556330.99822000007</v>
      </c>
      <c r="F92" s="431">
        <f>SUM(F93:F99)</f>
        <v>566647.74821999995</v>
      </c>
      <c r="G92" s="154">
        <f>SUM(G93:G99)</f>
        <v>547248.46822000004</v>
      </c>
      <c r="H92" s="154">
        <f>SUM(H93:H99)</f>
        <v>599446.45981999999</v>
      </c>
      <c r="I92" s="155">
        <f>SUM(I93:I99)</f>
        <v>644615.8736680001</v>
      </c>
    </row>
    <row r="93" spans="1:9" s="26" customFormat="1" x14ac:dyDescent="0.2">
      <c r="A93" s="845"/>
      <c r="B93" s="846" t="s">
        <v>39</v>
      </c>
      <c r="C93" s="168">
        <v>912</v>
      </c>
      <c r="D93" s="169" t="s">
        <v>243</v>
      </c>
      <c r="E93" s="441">
        <f>Výdaje!D84</f>
        <v>2500</v>
      </c>
      <c r="F93" s="430">
        <f>Výdaje!E84</f>
        <v>20800</v>
      </c>
      <c r="G93" s="21">
        <f>Výdaje!F84</f>
        <v>20000</v>
      </c>
      <c r="H93" s="21">
        <f>Výdaje!G84</f>
        <v>5000</v>
      </c>
      <c r="I93" s="156">
        <f>Výdaje!H84</f>
        <v>5000</v>
      </c>
    </row>
    <row r="94" spans="1:9" x14ac:dyDescent="0.2">
      <c r="A94" s="845"/>
      <c r="B94" s="847"/>
      <c r="C94" s="20">
        <v>913</v>
      </c>
      <c r="D94" s="59" t="s">
        <v>25</v>
      </c>
      <c r="E94" s="441">
        <f>Výdaje!D38</f>
        <v>284024</v>
      </c>
      <c r="F94" s="430">
        <f>Výdaje!E38</f>
        <v>330024</v>
      </c>
      <c r="G94" s="21">
        <f>Výdaje!F38</f>
        <v>339924.72000000003</v>
      </c>
      <c r="H94" s="21">
        <f>Výdaje!G38</f>
        <v>350122.46160000004</v>
      </c>
      <c r="I94" s="156">
        <f>Výdaje!H38</f>
        <v>360626.13544800004</v>
      </c>
    </row>
    <row r="95" spans="1:9" x14ac:dyDescent="0.2">
      <c r="A95" s="845"/>
      <c r="B95" s="847"/>
      <c r="C95" s="22">
        <v>914</v>
      </c>
      <c r="D95" s="60" t="s">
        <v>14</v>
      </c>
      <c r="E95" s="441">
        <f>Výdaje!D160</f>
        <v>4380.28</v>
      </c>
      <c r="F95" s="430">
        <f>Výdaje!E160</f>
        <v>4397.03</v>
      </c>
      <c r="G95" s="21">
        <f>Výdaje!F160</f>
        <v>4397.03</v>
      </c>
      <c r="H95" s="21">
        <f>Výdaje!G160</f>
        <v>4397.28</v>
      </c>
      <c r="I95" s="156">
        <f>Výdaje!H160</f>
        <v>4063.02</v>
      </c>
    </row>
    <row r="96" spans="1:9" x14ac:dyDescent="0.2">
      <c r="A96" s="845"/>
      <c r="B96" s="847"/>
      <c r="C96" s="22">
        <v>917</v>
      </c>
      <c r="D96" s="60" t="s">
        <v>116</v>
      </c>
      <c r="E96" s="441">
        <f>Výdaje!D474</f>
        <v>33091.25</v>
      </c>
      <c r="F96" s="430">
        <f>Výdaje!E474</f>
        <v>34091.25</v>
      </c>
      <c r="G96" s="21">
        <f>Výdaje!F474</f>
        <v>32591.25</v>
      </c>
      <c r="H96" s="21">
        <f>Výdaje!G474</f>
        <v>32591.25</v>
      </c>
      <c r="I96" s="156">
        <f>Výdaje!H474</f>
        <v>27591.25</v>
      </c>
    </row>
    <row r="97" spans="1:9" x14ac:dyDescent="0.2">
      <c r="A97" s="845"/>
      <c r="B97" s="847"/>
      <c r="C97" s="22">
        <v>920</v>
      </c>
      <c r="D97" s="60" t="s">
        <v>15</v>
      </c>
      <c r="E97" s="441">
        <f>Výdaje!D572</f>
        <v>225935.46822000001</v>
      </c>
      <c r="F97" s="430">
        <f>Výdaje!E572</f>
        <v>165935.46821999998</v>
      </c>
      <c r="G97" s="21">
        <f>Výdaje!F572</f>
        <v>138935.46821999998</v>
      </c>
      <c r="H97" s="21">
        <f>Výdaje!G572</f>
        <v>195935.46821999998</v>
      </c>
      <c r="I97" s="156">
        <f>Výdaje!H572</f>
        <v>235935.46821999998</v>
      </c>
    </row>
    <row r="98" spans="1:9" x14ac:dyDescent="0.2">
      <c r="A98" s="845"/>
      <c r="B98" s="847"/>
      <c r="C98" s="22">
        <v>923</v>
      </c>
      <c r="D98" s="60" t="s">
        <v>193</v>
      </c>
      <c r="E98" s="441">
        <f>Výdaje!D698</f>
        <v>0</v>
      </c>
      <c r="F98" s="440">
        <f>Výdaje!E698</f>
        <v>0</v>
      </c>
      <c r="G98" s="153" t="s">
        <v>11</v>
      </c>
      <c r="H98" s="153" t="s">
        <v>11</v>
      </c>
      <c r="I98" s="157" t="s">
        <v>11</v>
      </c>
    </row>
    <row r="99" spans="1:9" x14ac:dyDescent="0.2">
      <c r="A99" s="158"/>
      <c r="B99" s="848"/>
      <c r="C99" s="22">
        <v>926</v>
      </c>
      <c r="D99" s="60" t="s">
        <v>119</v>
      </c>
      <c r="E99" s="441">
        <f>Výdaje!D769</f>
        <v>6400</v>
      </c>
      <c r="F99" s="430">
        <f>Výdaje!E769</f>
        <v>11400</v>
      </c>
      <c r="G99" s="21">
        <f>Výdaje!F769</f>
        <v>11400</v>
      </c>
      <c r="H99" s="21">
        <f>Výdaje!G769</f>
        <v>11400</v>
      </c>
      <c r="I99" s="156">
        <f>Výdaje!H769</f>
        <v>11400</v>
      </c>
    </row>
    <row r="100" spans="1:9" s="16" customFormat="1" x14ac:dyDescent="0.2">
      <c r="A100" s="844" t="s">
        <v>40</v>
      </c>
      <c r="B100" s="18" t="s">
        <v>41</v>
      </c>
      <c r="C100" s="19" t="s">
        <v>11</v>
      </c>
      <c r="D100" s="58" t="s">
        <v>11</v>
      </c>
      <c r="E100" s="154">
        <f>SUM(E101:E101)</f>
        <v>4750</v>
      </c>
      <c r="F100" s="432">
        <f>SUM(F101:F101)</f>
        <v>4750</v>
      </c>
      <c r="G100" s="23">
        <f>SUM(G101:G101)</f>
        <v>4750</v>
      </c>
      <c r="H100" s="23">
        <f>SUM(H101:H101)</f>
        <v>4750</v>
      </c>
      <c r="I100" s="159">
        <f>SUM(I101:I101)</f>
        <v>4750</v>
      </c>
    </row>
    <row r="101" spans="1:9" x14ac:dyDescent="0.2">
      <c r="A101" s="850"/>
      <c r="B101" s="404" t="s">
        <v>42</v>
      </c>
      <c r="C101" s="22">
        <v>914</v>
      </c>
      <c r="D101" s="60" t="s">
        <v>14</v>
      </c>
      <c r="E101" s="441">
        <f>Výdaje!D170</f>
        <v>4750</v>
      </c>
      <c r="F101" s="430">
        <f>Výdaje!E170</f>
        <v>4750</v>
      </c>
      <c r="G101" s="21">
        <f>Výdaje!F170</f>
        <v>4750</v>
      </c>
      <c r="H101" s="21">
        <f>Výdaje!G170</f>
        <v>4750</v>
      </c>
      <c r="I101" s="156">
        <f>Výdaje!H170</f>
        <v>4750</v>
      </c>
    </row>
    <row r="102" spans="1:9" s="16" customFormat="1" x14ac:dyDescent="0.2">
      <c r="A102" s="844" t="s">
        <v>43</v>
      </c>
      <c r="B102" s="18" t="s">
        <v>44</v>
      </c>
      <c r="C102" s="19" t="s">
        <v>11</v>
      </c>
      <c r="D102" s="58" t="s">
        <v>11</v>
      </c>
      <c r="E102" s="154">
        <f>SUM(E103:E104)</f>
        <v>3840</v>
      </c>
      <c r="F102" s="432">
        <f>SUM(F103:F104)</f>
        <v>5380</v>
      </c>
      <c r="G102" s="23">
        <f>SUM(G103:G104)</f>
        <v>5505</v>
      </c>
      <c r="H102" s="23">
        <f>SUM(H103:H104)</f>
        <v>5505</v>
      </c>
      <c r="I102" s="159">
        <f>SUM(I103:I104)</f>
        <v>5505</v>
      </c>
    </row>
    <row r="103" spans="1:9" x14ac:dyDescent="0.2">
      <c r="A103" s="845"/>
      <c r="B103" s="846" t="s">
        <v>45</v>
      </c>
      <c r="C103" s="22">
        <v>914</v>
      </c>
      <c r="D103" s="60" t="s">
        <v>14</v>
      </c>
      <c r="E103" s="441">
        <f>Výdaje!D171</f>
        <v>2340</v>
      </c>
      <c r="F103" s="430">
        <f>Výdaje!E171</f>
        <v>2380</v>
      </c>
      <c r="G103" s="21">
        <f>Výdaje!F171</f>
        <v>2505</v>
      </c>
      <c r="H103" s="21">
        <f>Výdaje!G171</f>
        <v>2505</v>
      </c>
      <c r="I103" s="156">
        <f>Výdaje!H171</f>
        <v>2505</v>
      </c>
    </row>
    <row r="104" spans="1:9" x14ac:dyDescent="0.2">
      <c r="A104" s="845"/>
      <c r="B104" s="847"/>
      <c r="C104" s="22">
        <v>920</v>
      </c>
      <c r="D104" s="60" t="s">
        <v>15</v>
      </c>
      <c r="E104" s="441">
        <f>Výdaje!D588</f>
        <v>1500</v>
      </c>
      <c r="F104" s="430">
        <f>Výdaje!E588</f>
        <v>3000</v>
      </c>
      <c r="G104" s="21">
        <f>Výdaje!F588</f>
        <v>3000</v>
      </c>
      <c r="H104" s="21">
        <f>Výdaje!G588</f>
        <v>3000</v>
      </c>
      <c r="I104" s="156">
        <f>Výdaje!H588</f>
        <v>3000</v>
      </c>
    </row>
    <row r="105" spans="1:9" s="16" customFormat="1" x14ac:dyDescent="0.2">
      <c r="A105" s="844" t="s">
        <v>46</v>
      </c>
      <c r="B105" s="18" t="s">
        <v>47</v>
      </c>
      <c r="C105" s="19" t="s">
        <v>11</v>
      </c>
      <c r="D105" s="58" t="s">
        <v>11</v>
      </c>
      <c r="E105" s="154">
        <f>SUM(E106:E109)</f>
        <v>60309.760000000002</v>
      </c>
      <c r="F105" s="432">
        <f>SUM(F106:F109)</f>
        <v>62143</v>
      </c>
      <c r="G105" s="23">
        <f>SUM(G106:G109)</f>
        <v>50226</v>
      </c>
      <c r="H105" s="23">
        <f>SUM(H106:H109)</f>
        <v>51403</v>
      </c>
      <c r="I105" s="159">
        <f>SUM(I106:I109)</f>
        <v>53655</v>
      </c>
    </row>
    <row r="106" spans="1:9" x14ac:dyDescent="0.2">
      <c r="A106" s="845"/>
      <c r="B106" s="846" t="s">
        <v>48</v>
      </c>
      <c r="C106" s="22">
        <v>914</v>
      </c>
      <c r="D106" s="60" t="s">
        <v>14</v>
      </c>
      <c r="E106" s="441">
        <f>Výdaje!D172</f>
        <v>50109.760000000002</v>
      </c>
      <c r="F106" s="430">
        <f>Výdaje!E172</f>
        <v>54723</v>
      </c>
      <c r="G106" s="21">
        <f>Výdaje!F172</f>
        <v>50226</v>
      </c>
      <c r="H106" s="21">
        <f>Výdaje!G172</f>
        <v>51403</v>
      </c>
      <c r="I106" s="156">
        <f>Výdaje!H172</f>
        <v>53655</v>
      </c>
    </row>
    <row r="107" spans="1:9" x14ac:dyDescent="0.2">
      <c r="A107" s="845"/>
      <c r="B107" s="847"/>
      <c r="C107" s="22">
        <v>917</v>
      </c>
      <c r="D107" s="60" t="s">
        <v>116</v>
      </c>
      <c r="E107" s="441">
        <f>Výdaje!D487</f>
        <v>0</v>
      </c>
      <c r="F107" s="430">
        <f>Výdaje!E487</f>
        <v>0</v>
      </c>
      <c r="G107" s="21">
        <f>Výdaje!F487</f>
        <v>0</v>
      </c>
      <c r="H107" s="21">
        <f>Výdaje!G487</f>
        <v>0</v>
      </c>
      <c r="I107" s="156">
        <f>Výdaje!H487</f>
        <v>0</v>
      </c>
    </row>
    <row r="108" spans="1:9" x14ac:dyDescent="0.2">
      <c r="A108" s="845"/>
      <c r="B108" s="847"/>
      <c r="C108" s="22">
        <v>920</v>
      </c>
      <c r="D108" s="60" t="s">
        <v>15</v>
      </c>
      <c r="E108" s="441">
        <f>Výdaje!D591</f>
        <v>10200</v>
      </c>
      <c r="F108" s="430">
        <f>Výdaje!E591</f>
        <v>7420</v>
      </c>
      <c r="G108" s="21">
        <f>Výdaje!F591</f>
        <v>0</v>
      </c>
      <c r="H108" s="21">
        <f>Výdaje!G591</f>
        <v>0</v>
      </c>
      <c r="I108" s="156">
        <f>Výdaje!H591</f>
        <v>0</v>
      </c>
    </row>
    <row r="109" spans="1:9" x14ac:dyDescent="0.2">
      <c r="A109" s="850"/>
      <c r="B109" s="848"/>
      <c r="C109" s="22">
        <v>923</v>
      </c>
      <c r="D109" s="60" t="s">
        <v>193</v>
      </c>
      <c r="E109" s="441">
        <f>Výdaje!D700</f>
        <v>0</v>
      </c>
      <c r="F109" s="430">
        <f>Výdaje!E700</f>
        <v>0</v>
      </c>
      <c r="G109" s="153" t="s">
        <v>11</v>
      </c>
      <c r="H109" s="153" t="s">
        <v>11</v>
      </c>
      <c r="I109" s="157" t="s">
        <v>11</v>
      </c>
    </row>
    <row r="110" spans="1:9" s="16" customFormat="1" x14ac:dyDescent="0.2">
      <c r="A110" s="844" t="s">
        <v>49</v>
      </c>
      <c r="B110" s="18" t="s">
        <v>50</v>
      </c>
      <c r="C110" s="19" t="s">
        <v>11</v>
      </c>
      <c r="D110" s="58" t="s">
        <v>11</v>
      </c>
      <c r="E110" s="154">
        <f>SUM(E111:E111)</f>
        <v>0</v>
      </c>
      <c r="F110" s="432">
        <f>SUM(F111:F111)</f>
        <v>0</v>
      </c>
      <c r="G110" s="23">
        <f>SUM(G111:G111)</f>
        <v>0</v>
      </c>
      <c r="H110" s="23">
        <f>SUM(H111:H111)</f>
        <v>0</v>
      </c>
      <c r="I110" s="159">
        <f>SUM(I111:I111)</f>
        <v>0</v>
      </c>
    </row>
    <row r="111" spans="1:9" x14ac:dyDescent="0.2">
      <c r="A111" s="850"/>
      <c r="B111" s="404" t="s">
        <v>51</v>
      </c>
      <c r="C111" s="22">
        <v>914</v>
      </c>
      <c r="D111" s="60" t="s">
        <v>14</v>
      </c>
      <c r="E111" s="441">
        <v>0</v>
      </c>
      <c r="F111" s="430">
        <v>0</v>
      </c>
      <c r="G111" s="21">
        <v>0</v>
      </c>
      <c r="H111" s="21">
        <v>0</v>
      </c>
      <c r="I111" s="156">
        <v>0</v>
      </c>
    </row>
    <row r="112" spans="1:9" s="16" customFormat="1" x14ac:dyDescent="0.2">
      <c r="A112" s="844" t="s">
        <v>52</v>
      </c>
      <c r="B112" s="18" t="s">
        <v>53</v>
      </c>
      <c r="C112" s="19" t="s">
        <v>11</v>
      </c>
      <c r="D112" s="58" t="s">
        <v>11</v>
      </c>
      <c r="E112" s="154">
        <f>SUM(E113:E115)</f>
        <v>405236</v>
      </c>
      <c r="F112" s="432">
        <f>SUM(F113:F115)</f>
        <v>362350</v>
      </c>
      <c r="G112" s="23">
        <f>SUM(G113:G115)</f>
        <v>92250</v>
      </c>
      <c r="H112" s="23">
        <f>SUM(H113:H115)</f>
        <v>132250</v>
      </c>
      <c r="I112" s="159">
        <f>SUM(I113:I115)</f>
        <v>177250</v>
      </c>
    </row>
    <row r="113" spans="1:9" x14ac:dyDescent="0.2">
      <c r="A113" s="845"/>
      <c r="B113" s="846" t="s">
        <v>323</v>
      </c>
      <c r="C113" s="22">
        <v>914</v>
      </c>
      <c r="D113" s="60" t="s">
        <v>14</v>
      </c>
      <c r="E113" s="441">
        <f>Výdaje!D190</f>
        <v>5450</v>
      </c>
      <c r="F113" s="430">
        <f>Výdaje!E190</f>
        <v>7250</v>
      </c>
      <c r="G113" s="21">
        <f>Výdaje!F190</f>
        <v>7250</v>
      </c>
      <c r="H113" s="21">
        <f>Výdaje!G190</f>
        <v>7250</v>
      </c>
      <c r="I113" s="156">
        <f>Výdaje!H190</f>
        <v>7250</v>
      </c>
    </row>
    <row r="114" spans="1:9" x14ac:dyDescent="0.2">
      <c r="A114" s="845"/>
      <c r="B114" s="847"/>
      <c r="C114" s="22">
        <v>920</v>
      </c>
      <c r="D114" s="60" t="s">
        <v>15</v>
      </c>
      <c r="E114" s="441">
        <f>Výdaje!D594</f>
        <v>243000</v>
      </c>
      <c r="F114" s="430">
        <f>Výdaje!E594</f>
        <v>193600</v>
      </c>
      <c r="G114" s="21">
        <f>Výdaje!F594</f>
        <v>85000</v>
      </c>
      <c r="H114" s="21">
        <f>Výdaje!G594</f>
        <v>125000</v>
      </c>
      <c r="I114" s="156">
        <f>Výdaje!H594</f>
        <v>170000</v>
      </c>
    </row>
    <row r="115" spans="1:9" x14ac:dyDescent="0.2">
      <c r="A115" s="850"/>
      <c r="B115" s="848"/>
      <c r="C115" s="22">
        <v>923</v>
      </c>
      <c r="D115" s="60" t="s">
        <v>193</v>
      </c>
      <c r="E115" s="441">
        <f>Výdaje!D702</f>
        <v>156786</v>
      </c>
      <c r="F115" s="430">
        <f>Výdaje!E702</f>
        <v>161500</v>
      </c>
      <c r="G115" s="153" t="s">
        <v>11</v>
      </c>
      <c r="H115" s="153" t="s">
        <v>11</v>
      </c>
      <c r="I115" s="157" t="s">
        <v>11</v>
      </c>
    </row>
    <row r="116" spans="1:9" s="16" customFormat="1" x14ac:dyDescent="0.2">
      <c r="A116" s="844" t="s">
        <v>54</v>
      </c>
      <c r="B116" s="18" t="s">
        <v>55</v>
      </c>
      <c r="C116" s="19" t="s">
        <v>11</v>
      </c>
      <c r="D116" s="58" t="s">
        <v>11</v>
      </c>
      <c r="E116" s="154">
        <f>SUM(E117:E122)</f>
        <v>513685.02799999993</v>
      </c>
      <c r="F116" s="432">
        <f>SUM(F117:F122)</f>
        <v>532216.02099999995</v>
      </c>
      <c r="G116" s="23">
        <f>SUM(G117:G122)</f>
        <v>559384.12063000002</v>
      </c>
      <c r="H116" s="23">
        <f>SUM(H117:H122)</f>
        <v>581605.51324890007</v>
      </c>
      <c r="I116" s="159">
        <f>SUM(I117:I122)</f>
        <v>604212.48764636705</v>
      </c>
    </row>
    <row r="117" spans="1:9" x14ac:dyDescent="0.2">
      <c r="A117" s="845"/>
      <c r="B117" s="846" t="s">
        <v>56</v>
      </c>
      <c r="C117" s="20">
        <v>910</v>
      </c>
      <c r="D117" s="59" t="s">
        <v>13</v>
      </c>
      <c r="E117" s="441">
        <f>Výdaje!D12</f>
        <v>40763.589999999997</v>
      </c>
      <c r="F117" s="430">
        <f>Výdaje!E12</f>
        <v>42241.027000000002</v>
      </c>
      <c r="G117" s="21">
        <f>Výdaje!F12</f>
        <v>42948.72681</v>
      </c>
      <c r="H117" s="21">
        <f>Výdaje!G12</f>
        <v>44723.3076143</v>
      </c>
      <c r="I117" s="156">
        <f>Výdaje!H12</f>
        <v>48850.725842729</v>
      </c>
    </row>
    <row r="118" spans="1:9" x14ac:dyDescent="0.2">
      <c r="A118" s="845"/>
      <c r="B118" s="847"/>
      <c r="C118" s="20">
        <v>911</v>
      </c>
      <c r="D118" s="59" t="s">
        <v>195</v>
      </c>
      <c r="E118" s="441">
        <f>Výdaje!D16</f>
        <v>417917.46799999999</v>
      </c>
      <c r="F118" s="430">
        <f>Výdaje!E16</f>
        <v>436202.99400000001</v>
      </c>
      <c r="G118" s="21">
        <f>Výdaje!F16</f>
        <v>447937.39382</v>
      </c>
      <c r="H118" s="21">
        <f>Výdaje!G16</f>
        <v>464070.3156346</v>
      </c>
      <c r="I118" s="156">
        <f>Výdaje!H16</f>
        <v>475964.76510363806</v>
      </c>
    </row>
    <row r="119" spans="1:9" x14ac:dyDescent="0.2">
      <c r="A119" s="845"/>
      <c r="B119" s="847"/>
      <c r="C119" s="22">
        <v>914</v>
      </c>
      <c r="D119" s="60" t="s">
        <v>14</v>
      </c>
      <c r="E119" s="441">
        <f>Výdaje!D194</f>
        <v>24585</v>
      </c>
      <c r="F119" s="430">
        <f>Výdaje!E194</f>
        <v>27772</v>
      </c>
      <c r="G119" s="21">
        <f>Výdaje!F194</f>
        <v>31535</v>
      </c>
      <c r="H119" s="21">
        <f>Výdaje!G194</f>
        <v>34975</v>
      </c>
      <c r="I119" s="156">
        <f>Výdaje!H194</f>
        <v>37175</v>
      </c>
    </row>
    <row r="120" spans="1:9" x14ac:dyDescent="0.2">
      <c r="A120" s="845"/>
      <c r="B120" s="847"/>
      <c r="C120" s="22">
        <v>920</v>
      </c>
      <c r="D120" s="60" t="s">
        <v>15</v>
      </c>
      <c r="E120" s="441">
        <f>Výdaje!D610</f>
        <v>19000</v>
      </c>
      <c r="F120" s="430">
        <f>Výdaje!E610</f>
        <v>13900</v>
      </c>
      <c r="G120" s="21">
        <f>Výdaje!F610</f>
        <v>24500</v>
      </c>
      <c r="H120" s="21">
        <f>Výdaje!G610</f>
        <v>25000</v>
      </c>
      <c r="I120" s="156">
        <f>Výdaje!H610</f>
        <v>29000</v>
      </c>
    </row>
    <row r="121" spans="1:9" x14ac:dyDescent="0.2">
      <c r="A121" s="845"/>
      <c r="B121" s="847"/>
      <c r="C121" s="22">
        <v>923</v>
      </c>
      <c r="D121" s="60" t="s">
        <v>193</v>
      </c>
      <c r="E121" s="441">
        <v>0</v>
      </c>
      <c r="F121" s="430">
        <v>0</v>
      </c>
      <c r="G121" s="153" t="s">
        <v>11</v>
      </c>
      <c r="H121" s="153" t="s">
        <v>11</v>
      </c>
      <c r="I121" s="157" t="s">
        <v>11</v>
      </c>
    </row>
    <row r="122" spans="1:9" x14ac:dyDescent="0.2">
      <c r="A122" s="850"/>
      <c r="B122" s="848"/>
      <c r="C122" s="22">
        <v>925</v>
      </c>
      <c r="D122" s="60" t="s">
        <v>57</v>
      </c>
      <c r="E122" s="441">
        <f>Výdaje!D760</f>
        <v>11418.97</v>
      </c>
      <c r="F122" s="430">
        <f>Výdaje!E760</f>
        <v>12100</v>
      </c>
      <c r="G122" s="21">
        <f>Výdaje!F760</f>
        <v>12463</v>
      </c>
      <c r="H122" s="21">
        <f>Výdaje!G760</f>
        <v>12836.890000000001</v>
      </c>
      <c r="I122" s="156">
        <f>Výdaje!H760</f>
        <v>13221.996700000002</v>
      </c>
    </row>
    <row r="123" spans="1:9" s="16" customFormat="1" x14ac:dyDescent="0.2">
      <c r="A123" s="844" t="s">
        <v>170</v>
      </c>
      <c r="B123" s="18" t="s">
        <v>191</v>
      </c>
      <c r="C123" s="19" t="s">
        <v>11</v>
      </c>
      <c r="D123" s="58" t="s">
        <v>11</v>
      </c>
      <c r="E123" s="154">
        <f>SUM(E124:E126)</f>
        <v>25000</v>
      </c>
      <c r="F123" s="436">
        <f t="shared" ref="F123:I123" si="4">SUM(F124:F126)</f>
        <v>27000</v>
      </c>
      <c r="G123" s="215">
        <f t="shared" si="4"/>
        <v>28000</v>
      </c>
      <c r="H123" s="215">
        <f t="shared" si="4"/>
        <v>29000</v>
      </c>
      <c r="I123" s="155">
        <f t="shared" si="4"/>
        <v>30000</v>
      </c>
    </row>
    <row r="124" spans="1:9" x14ac:dyDescent="0.2">
      <c r="A124" s="845"/>
      <c r="B124" s="846" t="s">
        <v>192</v>
      </c>
      <c r="C124" s="22">
        <v>913</v>
      </c>
      <c r="D124" s="60" t="s">
        <v>251</v>
      </c>
      <c r="E124" s="441">
        <f>Výdaje!D39</f>
        <v>25000</v>
      </c>
      <c r="F124" s="430">
        <f>Výdaje!E39</f>
        <v>27000</v>
      </c>
      <c r="G124" s="21">
        <f>Výdaje!F39</f>
        <v>28000</v>
      </c>
      <c r="H124" s="21">
        <f>Výdaje!G39</f>
        <v>29000</v>
      </c>
      <c r="I124" s="156">
        <f>Výdaje!H39</f>
        <v>30000</v>
      </c>
    </row>
    <row r="125" spans="1:9" x14ac:dyDescent="0.2">
      <c r="A125" s="845"/>
      <c r="B125" s="847"/>
      <c r="C125" s="22">
        <v>914</v>
      </c>
      <c r="D125" s="60" t="s">
        <v>14</v>
      </c>
      <c r="E125" s="441">
        <f>Výdaje!D198</f>
        <v>0</v>
      </c>
      <c r="F125" s="430">
        <f>Výdaje!E198</f>
        <v>0</v>
      </c>
      <c r="G125" s="21">
        <f>Výdaje!F198</f>
        <v>0</v>
      </c>
      <c r="H125" s="21">
        <f>Výdaje!G198</f>
        <v>0</v>
      </c>
      <c r="I125" s="156">
        <f>Výdaje!H198</f>
        <v>0</v>
      </c>
    </row>
    <row r="126" spans="1:9" x14ac:dyDescent="0.2">
      <c r="A126" s="406"/>
      <c r="B126" s="847"/>
      <c r="C126" s="256">
        <v>920</v>
      </c>
      <c r="D126" s="257" t="s">
        <v>15</v>
      </c>
      <c r="E126" s="442">
        <f>Výdaje!D623</f>
        <v>0</v>
      </c>
      <c r="F126" s="433">
        <f>Výdaje!E623</f>
        <v>0</v>
      </c>
      <c r="G126" s="258">
        <f>Výdaje!F623</f>
        <v>0</v>
      </c>
      <c r="H126" s="258">
        <f>Výdaje!G623</f>
        <v>0</v>
      </c>
      <c r="I126" s="216">
        <f>Výdaje!H623</f>
        <v>0</v>
      </c>
    </row>
    <row r="127" spans="1:9" x14ac:dyDescent="0.2">
      <c r="A127" s="860" t="s">
        <v>293</v>
      </c>
      <c r="B127" s="368" t="s">
        <v>309</v>
      </c>
      <c r="C127" s="369" t="s">
        <v>11</v>
      </c>
      <c r="D127" s="370" t="s">
        <v>11</v>
      </c>
      <c r="E127" s="409">
        <f>E128</f>
        <v>3235.2</v>
      </c>
      <c r="F127" s="437">
        <f>F128</f>
        <v>3000</v>
      </c>
      <c r="G127" s="374">
        <f t="shared" ref="G127:I127" si="5">G128</f>
        <v>3000</v>
      </c>
      <c r="H127" s="374">
        <f t="shared" si="5"/>
        <v>3000</v>
      </c>
      <c r="I127" s="377">
        <f t="shared" si="5"/>
        <v>3000</v>
      </c>
    </row>
    <row r="128" spans="1:9" x14ac:dyDescent="0.2">
      <c r="A128" s="861"/>
      <c r="B128" s="371" t="s">
        <v>294</v>
      </c>
      <c r="C128" s="372">
        <v>914</v>
      </c>
      <c r="D128" s="373" t="s">
        <v>14</v>
      </c>
      <c r="E128" s="443">
        <f>Výdaje!D199</f>
        <v>3235.2</v>
      </c>
      <c r="F128" s="438">
        <f>Výdaje!E199</f>
        <v>3000</v>
      </c>
      <c r="G128" s="180">
        <f>Výdaje!F199</f>
        <v>3000</v>
      </c>
      <c r="H128" s="180">
        <f>Výdaje!G199</f>
        <v>3000</v>
      </c>
      <c r="I128" s="378">
        <f>Výdaje!H199</f>
        <v>3000</v>
      </c>
    </row>
    <row r="129" spans="1:9" s="16" customFormat="1" x14ac:dyDescent="0.2">
      <c r="A129" s="860" t="s">
        <v>306</v>
      </c>
      <c r="B129" s="423" t="s">
        <v>310</v>
      </c>
      <c r="C129" s="369" t="s">
        <v>11</v>
      </c>
      <c r="D129" s="370" t="s">
        <v>11</v>
      </c>
      <c r="E129" s="409">
        <f>SUM(E130:E134)</f>
        <v>1132862.895</v>
      </c>
      <c r="F129" s="434">
        <f>SUM(F130:F134)</f>
        <v>1177224.9950000001</v>
      </c>
      <c r="G129" s="407">
        <f>SUM(G130:G134)</f>
        <v>1491648.3257500001</v>
      </c>
      <c r="H129" s="407">
        <f>SUM(H130:H134)</f>
        <v>1535527.9930375</v>
      </c>
      <c r="I129" s="408">
        <f>SUM(I130:I134)</f>
        <v>1580748.8687893751</v>
      </c>
    </row>
    <row r="130" spans="1:9" x14ac:dyDescent="0.2">
      <c r="A130" s="845"/>
      <c r="B130" s="846" t="s">
        <v>308</v>
      </c>
      <c r="C130" s="22">
        <v>914</v>
      </c>
      <c r="D130" s="60" t="s">
        <v>14</v>
      </c>
      <c r="E130" s="441">
        <f>Výdaje!D200</f>
        <v>43181.22</v>
      </c>
      <c r="F130" s="430">
        <f>Výdaje!E200</f>
        <v>49696.035000000011</v>
      </c>
      <c r="G130" s="21">
        <f>Výdaje!F200</f>
        <v>50777.865749999997</v>
      </c>
      <c r="H130" s="21">
        <f>Výdaje!G200</f>
        <v>51913.788037500002</v>
      </c>
      <c r="I130" s="156">
        <f>Výdaje!H200</f>
        <v>53106.506439375014</v>
      </c>
    </row>
    <row r="131" spans="1:9" x14ac:dyDescent="0.2">
      <c r="A131" s="845"/>
      <c r="B131" s="847"/>
      <c r="C131" s="22">
        <v>917</v>
      </c>
      <c r="D131" s="60" t="s">
        <v>116</v>
      </c>
      <c r="E131" s="441">
        <f>Výdaje!D489</f>
        <v>27478.959999999999</v>
      </c>
      <c r="F131" s="430">
        <f>Výdaje!E489</f>
        <v>28228.959999999999</v>
      </c>
      <c r="G131" s="21">
        <f>Výdaje!F489</f>
        <v>29001.46</v>
      </c>
      <c r="H131" s="21">
        <f>Výdaje!G489</f>
        <v>29797.134999999998</v>
      </c>
      <c r="I131" s="156">
        <f>Výdaje!H489</f>
        <v>30616.680249999998</v>
      </c>
    </row>
    <row r="132" spans="1:9" x14ac:dyDescent="0.2">
      <c r="A132" s="845"/>
      <c r="B132" s="847"/>
      <c r="C132" s="22">
        <v>918</v>
      </c>
      <c r="D132" s="60" t="s">
        <v>531</v>
      </c>
      <c r="E132" s="441">
        <f>Výdaje!D210</f>
        <v>1062202.7150000001</v>
      </c>
      <c r="F132" s="430">
        <f>Výdaje!E210</f>
        <v>1099300</v>
      </c>
      <c r="G132" s="21">
        <f>Výdaje!F210</f>
        <v>1411869</v>
      </c>
      <c r="H132" s="21">
        <f>Výdaje!G210</f>
        <v>1453817.07</v>
      </c>
      <c r="I132" s="156">
        <f>Výdaje!H210</f>
        <v>1497025.6821000001</v>
      </c>
    </row>
    <row r="133" spans="1:9" x14ac:dyDescent="0.2">
      <c r="A133" s="845"/>
      <c r="B133" s="847"/>
      <c r="C133" s="22">
        <v>920</v>
      </c>
      <c r="D133" s="60" t="s">
        <v>15</v>
      </c>
      <c r="E133" s="441">
        <f>Výdaje!D625</f>
        <v>0</v>
      </c>
      <c r="F133" s="430">
        <f>Výdaje!E625</f>
        <v>0</v>
      </c>
      <c r="G133" s="21">
        <f>Výdaje!F625</f>
        <v>0</v>
      </c>
      <c r="H133" s="21">
        <f>Výdaje!G625</f>
        <v>0</v>
      </c>
      <c r="I133" s="156">
        <f>Výdaje!H625</f>
        <v>0</v>
      </c>
    </row>
    <row r="134" spans="1:9" x14ac:dyDescent="0.2">
      <c r="A134" s="861"/>
      <c r="B134" s="849"/>
      <c r="C134" s="22">
        <v>923</v>
      </c>
      <c r="D134" s="60" t="s">
        <v>193</v>
      </c>
      <c r="E134" s="441">
        <f>Výdaje!D749</f>
        <v>0</v>
      </c>
      <c r="F134" s="430">
        <f>Výdaje!E749</f>
        <v>0</v>
      </c>
      <c r="G134" s="153" t="s">
        <v>11</v>
      </c>
      <c r="H134" s="153" t="s">
        <v>11</v>
      </c>
      <c r="I134" s="157" t="s">
        <v>11</v>
      </c>
    </row>
    <row r="135" spans="1:9" s="16" customFormat="1" x14ac:dyDescent="0.2">
      <c r="A135" s="845" t="s">
        <v>11</v>
      </c>
      <c r="B135" s="190" t="s">
        <v>58</v>
      </c>
      <c r="C135" s="191" t="s">
        <v>11</v>
      </c>
      <c r="D135" s="192" t="s">
        <v>11</v>
      </c>
      <c r="E135" s="444">
        <f>SUM(E136:E137)</f>
        <v>0</v>
      </c>
      <c r="F135" s="439">
        <f>SUM(F136:F137)</f>
        <v>0</v>
      </c>
      <c r="G135" s="367">
        <f t="shared" ref="G135:I135" si="6">SUM(G136:G137)</f>
        <v>58000</v>
      </c>
      <c r="H135" s="367">
        <f t="shared" si="6"/>
        <v>58000</v>
      </c>
      <c r="I135" s="531">
        <f t="shared" si="6"/>
        <v>180000</v>
      </c>
    </row>
    <row r="136" spans="1:9" s="16" customFormat="1" ht="22.5" x14ac:dyDescent="0.2">
      <c r="A136" s="845"/>
      <c r="B136" s="858"/>
      <c r="C136" s="22">
        <v>923</v>
      </c>
      <c r="D136" s="61" t="s">
        <v>693</v>
      </c>
      <c r="E136" s="445" t="s">
        <v>11</v>
      </c>
      <c r="F136" s="592" t="s">
        <v>11</v>
      </c>
      <c r="G136" s="21">
        <f>Výdaje!F628</f>
        <v>58000</v>
      </c>
      <c r="H136" s="21">
        <f>Výdaje!G628</f>
        <v>58000</v>
      </c>
      <c r="I136" s="156">
        <f>Výdaje!H628</f>
        <v>180000</v>
      </c>
    </row>
    <row r="137" spans="1:9" ht="23.25" customHeight="1" thickBot="1" x14ac:dyDescent="0.25">
      <c r="A137" s="845"/>
      <c r="B137" s="859"/>
      <c r="C137" s="163">
        <v>926</v>
      </c>
      <c r="D137" s="61" t="s">
        <v>196</v>
      </c>
      <c r="E137" s="441">
        <f>Výdaje!D770</f>
        <v>0</v>
      </c>
      <c r="F137" s="430">
        <f>Výdaje!E770</f>
        <v>0</v>
      </c>
      <c r="G137" s="522">
        <f>Výdaje!F770</f>
        <v>0</v>
      </c>
      <c r="H137" s="522">
        <f>Výdaje!G770</f>
        <v>0</v>
      </c>
      <c r="I137" s="523">
        <f>Výdaje!H770</f>
        <v>0</v>
      </c>
    </row>
    <row r="138" spans="1:9" ht="13.5" thickBot="1" x14ac:dyDescent="0.25">
      <c r="A138" s="160" t="s">
        <v>59</v>
      </c>
      <c r="B138" s="161"/>
      <c r="C138" s="162"/>
      <c r="D138" s="161"/>
      <c r="E138" s="448">
        <f>E23+E32+E38+E44+E54+E63+E71+E80+E92+E100+E102+E105+E110+E112+E116+E123+E127+E129+E135</f>
        <v>5996845.2667599991</v>
      </c>
      <c r="F138" s="448">
        <f>F23+F32+F38+F44+F54+F63+F71+F80+F92+F100+F102+F105+F110+F112+F116+F123+F127+F129+F135</f>
        <v>6919342.5499999998</v>
      </c>
      <c r="G138" s="448">
        <f>G23+G32+G38+G44+G54+G63+G71+G80+G92+G100+G102+G105+G110+G112+G116+G123+G127+G129+G135</f>
        <v>6650378.2631799988</v>
      </c>
      <c r="H138" s="448">
        <f>H23+H32+H38+H44+H54+H63+H71+H80+H92+H100+H102+H105+H110+H112+H116+H123+H127+H129+H135</f>
        <v>6874535.2234045994</v>
      </c>
      <c r="I138" s="532">
        <f>I23+I32+I38+I44+I54+I63+I71+I80+I92+I100+I102+I105+I110+I112+I116+I123+I127+I129+I135</f>
        <v>7100367.2515921202</v>
      </c>
    </row>
    <row r="139" spans="1:9" x14ac:dyDescent="0.2">
      <c r="E139" s="554"/>
      <c r="F139" s="554"/>
      <c r="G139" s="554"/>
      <c r="H139" s="554"/>
      <c r="I139" s="554"/>
    </row>
    <row r="140" spans="1:9" ht="16.5" thickBot="1" x14ac:dyDescent="0.25">
      <c r="A140" s="649" t="s">
        <v>658</v>
      </c>
      <c r="B140" s="24"/>
      <c r="E140" s="25"/>
      <c r="F140" s="25"/>
      <c r="G140" s="25"/>
      <c r="H140" s="25"/>
      <c r="I140" s="25"/>
    </row>
    <row r="141" spans="1:9" ht="15" customHeight="1" x14ac:dyDescent="0.2">
      <c r="A141" s="689" t="s">
        <v>656</v>
      </c>
      <c r="B141" s="690"/>
      <c r="C141" s="691"/>
      <c r="D141" s="692"/>
      <c r="E141" s="693">
        <f>SUM(E142:E146)</f>
        <v>9550543.0559999999</v>
      </c>
      <c r="F141" s="694">
        <f>SUM(F142:F146)</f>
        <v>9115226.0069999993</v>
      </c>
      <c r="G141" s="695">
        <f>SUM(G142:G146)</f>
        <v>9124108.0704999994</v>
      </c>
      <c r="H141" s="695">
        <f t="shared" ref="H141:I141" si="7">SUM(H142:H146)</f>
        <v>9133434.237174999</v>
      </c>
      <c r="I141" s="696">
        <f t="shared" si="7"/>
        <v>9143226.7121837493</v>
      </c>
    </row>
    <row r="142" spans="1:9" x14ac:dyDescent="0.2">
      <c r="A142" s="697" t="s">
        <v>22</v>
      </c>
      <c r="B142" s="143" t="s">
        <v>24</v>
      </c>
      <c r="C142" s="679">
        <v>916</v>
      </c>
      <c r="D142" s="477" t="s">
        <v>655</v>
      </c>
      <c r="E142" s="682">
        <f>Příjmy!B56</f>
        <v>363352</v>
      </c>
      <c r="F142" s="683">
        <f>Příjmy!C56</f>
        <v>340840.57199999999</v>
      </c>
      <c r="G142" s="684">
        <f>Příjmy!D56</f>
        <v>340840.57199999999</v>
      </c>
      <c r="H142" s="684">
        <f>Příjmy!E56</f>
        <v>340840.57199999999</v>
      </c>
      <c r="I142" s="685">
        <f>Příjmy!F56</f>
        <v>340840.57199999999</v>
      </c>
    </row>
    <row r="143" spans="1:9" x14ac:dyDescent="0.2">
      <c r="A143" s="697" t="s">
        <v>22</v>
      </c>
      <c r="B143" s="143" t="s">
        <v>24</v>
      </c>
      <c r="C143" s="679">
        <v>916</v>
      </c>
      <c r="D143" s="477" t="s">
        <v>655</v>
      </c>
      <c r="E143" s="682">
        <f>Příjmy!B57</f>
        <v>2130000</v>
      </c>
      <c r="F143" s="683">
        <f>Příjmy!C57</f>
        <v>2063636</v>
      </c>
      <c r="G143" s="684">
        <f>Příjmy!D57</f>
        <v>2063636</v>
      </c>
      <c r="H143" s="684">
        <f>Příjmy!E57</f>
        <v>2063636</v>
      </c>
      <c r="I143" s="685">
        <f>Příjmy!F57</f>
        <v>2063636</v>
      </c>
    </row>
    <row r="144" spans="1:9" x14ac:dyDescent="0.2">
      <c r="A144" s="697" t="s">
        <v>22</v>
      </c>
      <c r="B144" s="143" t="s">
        <v>24</v>
      </c>
      <c r="C144" s="679">
        <v>916</v>
      </c>
      <c r="D144" s="477" t="s">
        <v>655</v>
      </c>
      <c r="E144" s="682">
        <f>Příjmy!B58</f>
        <v>5820000</v>
      </c>
      <c r="F144" s="683">
        <f>Příjmy!C58</f>
        <v>5456388</v>
      </c>
      <c r="G144" s="684">
        <f>Příjmy!D58</f>
        <v>5456388</v>
      </c>
      <c r="H144" s="684">
        <f>Příjmy!E58</f>
        <v>5456388</v>
      </c>
      <c r="I144" s="685">
        <f>Příjmy!F58</f>
        <v>5456388</v>
      </c>
    </row>
    <row r="145" spans="1:9" x14ac:dyDescent="0.2">
      <c r="A145" s="697" t="s">
        <v>26</v>
      </c>
      <c r="B145" s="143" t="s">
        <v>28</v>
      </c>
      <c r="C145" s="679">
        <v>917</v>
      </c>
      <c r="D145" s="477" t="s">
        <v>116</v>
      </c>
      <c r="E145" s="682">
        <f>Příjmy!B59</f>
        <v>1076720.165</v>
      </c>
      <c r="F145" s="683">
        <f>Příjmy!C59</f>
        <v>1076720.165</v>
      </c>
      <c r="G145" s="684">
        <f>Příjmy!D59</f>
        <v>1076720.165</v>
      </c>
      <c r="H145" s="684">
        <f>Příjmy!E59</f>
        <v>1076720.165</v>
      </c>
      <c r="I145" s="685">
        <f>Příjmy!F59</f>
        <v>1076720.165</v>
      </c>
    </row>
    <row r="146" spans="1:9" ht="13.5" thickBot="1" x14ac:dyDescent="0.25">
      <c r="A146" s="698" t="s">
        <v>306</v>
      </c>
      <c r="B146" s="681" t="s">
        <v>308</v>
      </c>
      <c r="C146" s="680">
        <v>918</v>
      </c>
      <c r="D146" s="686" t="s">
        <v>531</v>
      </c>
      <c r="E146" s="687">
        <f>Příjmy!B60</f>
        <v>160470.891</v>
      </c>
      <c r="F146" s="688">
        <f>Příjmy!C60</f>
        <v>177641.27</v>
      </c>
      <c r="G146" s="699">
        <f>Příjmy!D60</f>
        <v>186523.33350000001</v>
      </c>
      <c r="H146" s="699">
        <f>Příjmy!E60</f>
        <v>195849.50017500002</v>
      </c>
      <c r="I146" s="700">
        <f>Příjmy!F60</f>
        <v>205641.97518375004</v>
      </c>
    </row>
    <row r="147" spans="1:9" ht="15" customHeight="1" x14ac:dyDescent="0.2">
      <c r="E147" s="130"/>
      <c r="G147" s="25"/>
      <c r="H147" s="25"/>
      <c r="I147" s="25"/>
    </row>
    <row r="148" spans="1:9" ht="15" customHeight="1" x14ac:dyDescent="0.25">
      <c r="A148" s="857" t="s">
        <v>60</v>
      </c>
      <c r="B148" s="857"/>
      <c r="C148" s="857"/>
      <c r="D148" s="857"/>
      <c r="E148" s="857"/>
      <c r="F148" s="857"/>
      <c r="G148" s="857"/>
      <c r="H148" s="857"/>
      <c r="I148" s="857"/>
    </row>
    <row r="149" spans="1:9" ht="13.5" thickBot="1" x14ac:dyDescent="0.25">
      <c r="B149" s="24"/>
      <c r="E149" s="24"/>
      <c r="F149" s="25"/>
      <c r="G149" s="24"/>
      <c r="H149" s="24"/>
      <c r="I149" s="5" t="s">
        <v>1</v>
      </c>
    </row>
    <row r="150" spans="1:9" ht="16.5" thickBot="1" x14ac:dyDescent="0.25">
      <c r="A150" s="851" t="s">
        <v>61</v>
      </c>
      <c r="B150" s="852"/>
      <c r="C150" s="852"/>
      <c r="D150" s="853"/>
      <c r="E150" s="292" t="s">
        <v>676</v>
      </c>
      <c r="F150" s="390" t="s">
        <v>408</v>
      </c>
      <c r="G150" s="391" t="s">
        <v>488</v>
      </c>
      <c r="H150" s="391" t="s">
        <v>538</v>
      </c>
      <c r="I150" s="391" t="s">
        <v>677</v>
      </c>
    </row>
    <row r="151" spans="1:9" ht="13.5" thickBot="1" x14ac:dyDescent="0.25">
      <c r="A151" s="854"/>
      <c r="B151" s="855"/>
      <c r="C151" s="855"/>
      <c r="D151" s="856"/>
      <c r="E151" s="809">
        <f>E17-E138-E141</f>
        <v>2.4000182747840881E-4</v>
      </c>
      <c r="F151" s="638">
        <f>F17-F138-F141</f>
        <v>0</v>
      </c>
      <c r="G151" s="638">
        <f>G17-G138-G141</f>
        <v>91.354820000007749</v>
      </c>
      <c r="H151" s="638">
        <f>H17-H138-H141</f>
        <v>1744.371715400368</v>
      </c>
      <c r="I151" s="673">
        <f>I17-I138-I141</f>
        <v>9620.1472326777875</v>
      </c>
    </row>
  </sheetData>
  <sheetProtection selectLockedCells="1" selectUnlockedCells="1"/>
  <mergeCells count="42">
    <mergeCell ref="B45:B53"/>
    <mergeCell ref="A44:A52"/>
    <mergeCell ref="A1:I1"/>
    <mergeCell ref="A3:I3"/>
    <mergeCell ref="A5:I5"/>
    <mergeCell ref="A7:I7"/>
    <mergeCell ref="B39:B43"/>
    <mergeCell ref="A23:A29"/>
    <mergeCell ref="A32:A36"/>
    <mergeCell ref="A38:A43"/>
    <mergeCell ref="A19:I19"/>
    <mergeCell ref="B24:B31"/>
    <mergeCell ref="B33:B37"/>
    <mergeCell ref="B64:B70"/>
    <mergeCell ref="A54:A61"/>
    <mergeCell ref="A63:A69"/>
    <mergeCell ref="A71:A78"/>
    <mergeCell ref="A80:A90"/>
    <mergeCell ref="B55:B62"/>
    <mergeCell ref="B72:B79"/>
    <mergeCell ref="B81:B91"/>
    <mergeCell ref="A150:D151"/>
    <mergeCell ref="B103:B104"/>
    <mergeCell ref="B106:B109"/>
    <mergeCell ref="B113:B115"/>
    <mergeCell ref="B117:B122"/>
    <mergeCell ref="A112:A115"/>
    <mergeCell ref="A123:A125"/>
    <mergeCell ref="A102:A104"/>
    <mergeCell ref="A135:A137"/>
    <mergeCell ref="A105:A109"/>
    <mergeCell ref="A148:I148"/>
    <mergeCell ref="B124:B126"/>
    <mergeCell ref="A116:A122"/>
    <mergeCell ref="B136:B137"/>
    <mergeCell ref="A127:A128"/>
    <mergeCell ref="A129:A134"/>
    <mergeCell ref="A92:A98"/>
    <mergeCell ref="B93:B99"/>
    <mergeCell ref="B130:B134"/>
    <mergeCell ref="A100:A101"/>
    <mergeCell ref="A110:A111"/>
  </mergeCells>
  <phoneticPr fontId="30" type="noConversion"/>
  <printOptions horizontalCentered="1"/>
  <pageMargins left="7.874015748031496E-2" right="7.874015748031496E-2" top="0.19685039370078741" bottom="0.39370078740157483" header="0.31496062992125984" footer="0.31496062992125984"/>
  <pageSetup paperSize="9" scale="75" firstPageNumber="0" fitToHeight="0" orientation="portrait" r:id="rId1"/>
  <headerFooter alignWithMargins="0"/>
  <rowBreaks count="1" manualBreakCount="1">
    <brk id="79" max="8" man="1"/>
  </rowBreaks>
  <ignoredErrors>
    <ignoredError sqref="A142:A14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6600"/>
  </sheetPr>
  <dimension ref="A1:R129"/>
  <sheetViews>
    <sheetView zoomScaleNormal="100" workbookViewId="0">
      <selection sqref="A1:I1"/>
    </sheetView>
  </sheetViews>
  <sheetFormatPr defaultColWidth="9.140625" defaultRowHeight="12.75" x14ac:dyDescent="0.2"/>
  <cols>
    <col min="1" max="2" width="3" style="70" bestFit="1" customWidth="1"/>
    <col min="3" max="3" width="8.42578125" style="70" bestFit="1" customWidth="1"/>
    <col min="4" max="4" width="4.85546875" style="70" customWidth="1"/>
    <col min="5" max="5" width="40.5703125" style="70" customWidth="1"/>
    <col min="6" max="6" width="15.5703125" style="166" customWidth="1"/>
    <col min="7" max="7" width="13.28515625" style="166" customWidth="1"/>
    <col min="8" max="8" width="12.7109375" style="70" customWidth="1"/>
    <col min="9" max="9" width="12.28515625" style="70" customWidth="1"/>
    <col min="10" max="10" width="12.5703125" style="70" bestFit="1" customWidth="1"/>
    <col min="11" max="11" width="15.42578125" style="70" bestFit="1" customWidth="1"/>
    <col min="12" max="12" width="10.140625" style="70" bestFit="1" customWidth="1"/>
    <col min="13" max="13" width="9.140625" style="70"/>
    <col min="14" max="14" width="11.7109375" style="70" bestFit="1" customWidth="1"/>
    <col min="15" max="15" width="9.140625" style="70"/>
    <col min="16" max="16" width="11.7109375" style="70" bestFit="1" customWidth="1"/>
    <col min="17" max="17" width="10.140625" style="70" bestFit="1" customWidth="1"/>
    <col min="18" max="18" width="10.28515625" style="70" customWidth="1"/>
    <col min="19" max="16384" width="9.140625" style="70"/>
  </cols>
  <sheetData>
    <row r="1" spans="1:18" ht="15" x14ac:dyDescent="0.2">
      <c r="A1" s="870" t="s">
        <v>679</v>
      </c>
      <c r="B1" s="870"/>
      <c r="C1" s="870"/>
      <c r="D1" s="870"/>
      <c r="E1" s="870"/>
      <c r="F1" s="870"/>
      <c r="G1" s="870"/>
      <c r="H1" s="870"/>
      <c r="I1" s="870"/>
    </row>
    <row r="2" spans="1:18" ht="24.75" customHeight="1" thickBot="1" x14ac:dyDescent="0.3">
      <c r="A2" s="836" t="s">
        <v>663</v>
      </c>
      <c r="B2" s="72"/>
      <c r="C2" s="71"/>
      <c r="D2" s="73"/>
      <c r="E2" s="71"/>
      <c r="F2" s="796"/>
      <c r="G2" s="276"/>
      <c r="H2" s="74"/>
      <c r="I2" s="74" t="s">
        <v>120</v>
      </c>
    </row>
    <row r="3" spans="1:18" ht="23.25" thickBot="1" x14ac:dyDescent="0.25">
      <c r="A3" s="222" t="s">
        <v>121</v>
      </c>
      <c r="B3" s="223" t="s">
        <v>122</v>
      </c>
      <c r="C3" s="224" t="s">
        <v>123</v>
      </c>
      <c r="D3" s="225" t="s">
        <v>5</v>
      </c>
      <c r="E3" s="226" t="s">
        <v>124</v>
      </c>
      <c r="F3" s="797" t="s">
        <v>676</v>
      </c>
      <c r="G3" s="398" t="s">
        <v>680</v>
      </c>
      <c r="H3" s="227" t="s">
        <v>681</v>
      </c>
      <c r="I3" s="399" t="s">
        <v>682</v>
      </c>
      <c r="J3" s="620"/>
      <c r="K3" s="621"/>
      <c r="N3" s="622"/>
      <c r="O3" s="623"/>
      <c r="P3" s="622"/>
    </row>
    <row r="4" spans="1:18" ht="13.5" thickBot="1" x14ac:dyDescent="0.25">
      <c r="A4" s="75" t="s">
        <v>121</v>
      </c>
      <c r="B4" s="76" t="s">
        <v>11</v>
      </c>
      <c r="C4" s="77">
        <v>910</v>
      </c>
      <c r="D4" s="78" t="s">
        <v>11</v>
      </c>
      <c r="E4" s="79" t="s">
        <v>125</v>
      </c>
      <c r="F4" s="488">
        <f>SUM(F5:F6)</f>
        <v>46170.389759999998</v>
      </c>
      <c r="G4" s="277">
        <f>SUM(G5:G6)</f>
        <v>47647.824000000001</v>
      </c>
      <c r="H4" s="196">
        <f>G4-F4</f>
        <v>1477.4342400000023</v>
      </c>
      <c r="I4" s="268">
        <f t="shared" ref="I4:I13" si="0">(G4/F4)-1</f>
        <v>3.1999605107946971E-2</v>
      </c>
      <c r="N4" s="166"/>
      <c r="O4" s="166"/>
      <c r="P4" s="166"/>
      <c r="Q4" s="166"/>
    </row>
    <row r="5" spans="1:18" x14ac:dyDescent="0.2">
      <c r="A5" s="80"/>
      <c r="B5" s="81" t="s">
        <v>122</v>
      </c>
      <c r="C5" s="82">
        <v>91001</v>
      </c>
      <c r="D5" s="83" t="s">
        <v>9</v>
      </c>
      <c r="E5" s="84" t="s">
        <v>126</v>
      </c>
      <c r="F5" s="392">
        <f>Výdaje!D10</f>
        <v>5406.7997599999999</v>
      </c>
      <c r="G5" s="278">
        <f>Výdaje!E10</f>
        <v>5406.7970000000005</v>
      </c>
      <c r="H5" s="244">
        <f>G5-F5</f>
        <v>-2.7599999993981328E-3</v>
      </c>
      <c r="I5" s="269">
        <f t="shared" si="0"/>
        <v>-5.1046832172385592E-7</v>
      </c>
      <c r="N5" s="166"/>
      <c r="O5" s="166"/>
      <c r="P5" s="166"/>
      <c r="Q5" s="166"/>
    </row>
    <row r="6" spans="1:18" ht="13.5" thickBot="1" x14ac:dyDescent="0.25">
      <c r="A6" s="85"/>
      <c r="B6" s="86" t="s">
        <v>122</v>
      </c>
      <c r="C6" s="87">
        <v>91015</v>
      </c>
      <c r="D6" s="88" t="s">
        <v>54</v>
      </c>
      <c r="E6" s="89" t="s">
        <v>127</v>
      </c>
      <c r="F6" s="393">
        <f>Výdaje!D12</f>
        <v>40763.589999999997</v>
      </c>
      <c r="G6" s="279">
        <f>Výdaje!E12</f>
        <v>42241.027000000002</v>
      </c>
      <c r="H6" s="267">
        <f>G6-F6</f>
        <v>1477.4370000000054</v>
      </c>
      <c r="I6" s="270">
        <f t="shared" si="0"/>
        <v>3.6244035424750409E-2</v>
      </c>
      <c r="N6" s="166"/>
      <c r="O6" s="166"/>
      <c r="P6" s="166"/>
      <c r="Q6" s="166"/>
    </row>
    <row r="7" spans="1:18" ht="13.5" thickBot="1" x14ac:dyDescent="0.25">
      <c r="A7" s="90" t="s">
        <v>121</v>
      </c>
      <c r="B7" s="91" t="s">
        <v>11</v>
      </c>
      <c r="C7" s="92">
        <v>911</v>
      </c>
      <c r="D7" s="93" t="s">
        <v>11</v>
      </c>
      <c r="E7" s="94" t="s">
        <v>128</v>
      </c>
      <c r="F7" s="488">
        <f>SUM(F8)</f>
        <v>417917.46799999999</v>
      </c>
      <c r="G7" s="277">
        <f>SUM(G8)</f>
        <v>436202.99400000001</v>
      </c>
      <c r="H7" s="196">
        <f>G7-F7</f>
        <v>18285.526000000013</v>
      </c>
      <c r="I7" s="268">
        <f t="shared" si="0"/>
        <v>4.3753916502959012E-2</v>
      </c>
      <c r="N7" s="166"/>
      <c r="P7" s="166"/>
      <c r="Q7" s="166"/>
    </row>
    <row r="8" spans="1:18" ht="13.5" thickBot="1" x14ac:dyDescent="0.25">
      <c r="A8" s="85"/>
      <c r="B8" s="86" t="s">
        <v>122</v>
      </c>
      <c r="C8" s="87">
        <v>91115</v>
      </c>
      <c r="D8" s="88" t="s">
        <v>54</v>
      </c>
      <c r="E8" s="89" t="s">
        <v>127</v>
      </c>
      <c r="F8" s="393">
        <f>Výdaje!D16</f>
        <v>417917.46799999999</v>
      </c>
      <c r="G8" s="279">
        <f>Výdaje!E16</f>
        <v>436202.99400000001</v>
      </c>
      <c r="H8" s="267">
        <f>G8-F8</f>
        <v>18285.526000000013</v>
      </c>
      <c r="I8" s="270">
        <f t="shared" si="0"/>
        <v>4.3753916502959012E-2</v>
      </c>
      <c r="N8" s="166"/>
      <c r="P8" s="166"/>
      <c r="Q8" s="166"/>
      <c r="R8" s="527"/>
    </row>
    <row r="9" spans="1:18" ht="13.5" customHeight="1" thickBot="1" x14ac:dyDescent="0.25">
      <c r="A9" s="90" t="s">
        <v>121</v>
      </c>
      <c r="B9" s="91" t="s">
        <v>11</v>
      </c>
      <c r="C9" s="92">
        <v>912</v>
      </c>
      <c r="D9" s="93" t="s">
        <v>11</v>
      </c>
      <c r="E9" s="94" t="s">
        <v>241</v>
      </c>
      <c r="F9" s="488">
        <f>SUM(F10:F15)</f>
        <v>83163</v>
      </c>
      <c r="G9" s="277">
        <f>SUM(G10:G15)</f>
        <v>97000</v>
      </c>
      <c r="H9" s="196">
        <f t="shared" ref="H9:H41" si="1">G9-F9</f>
        <v>13837</v>
      </c>
      <c r="I9" s="268">
        <f t="shared" si="0"/>
        <v>0.16638408907807567</v>
      </c>
      <c r="J9" s="624"/>
      <c r="N9" s="166"/>
      <c r="P9" s="166"/>
      <c r="Q9" s="166"/>
    </row>
    <row r="10" spans="1:18" x14ac:dyDescent="0.2">
      <c r="A10" s="95"/>
      <c r="B10" s="96" t="s">
        <v>122</v>
      </c>
      <c r="C10" s="97">
        <v>91204</v>
      </c>
      <c r="D10" s="83" t="s">
        <v>22</v>
      </c>
      <c r="E10" s="98" t="s">
        <v>130</v>
      </c>
      <c r="F10" s="392">
        <f>Výdaje!D42</f>
        <v>25750</v>
      </c>
      <c r="G10" s="278">
        <f>Výdaje!E42</f>
        <v>26400</v>
      </c>
      <c r="H10" s="244">
        <f t="shared" si="1"/>
        <v>650</v>
      </c>
      <c r="I10" s="269">
        <f t="shared" si="0"/>
        <v>2.5242718446601975E-2</v>
      </c>
      <c r="J10" s="625"/>
      <c r="K10" s="625"/>
      <c r="N10" s="166"/>
      <c r="P10" s="166"/>
      <c r="Q10" s="166"/>
    </row>
    <row r="11" spans="1:18" ht="14.25" x14ac:dyDescent="0.25">
      <c r="A11" s="99"/>
      <c r="B11" s="100" t="s">
        <v>122</v>
      </c>
      <c r="C11" s="101">
        <v>91205</v>
      </c>
      <c r="D11" s="102" t="s">
        <v>26</v>
      </c>
      <c r="E11" s="103" t="s">
        <v>131</v>
      </c>
      <c r="F11" s="394">
        <f>Výdaje!D52</f>
        <v>15523</v>
      </c>
      <c r="G11" s="280">
        <f>Výdaje!E52</f>
        <v>15000</v>
      </c>
      <c r="H11" s="245">
        <f t="shared" si="1"/>
        <v>-523</v>
      </c>
      <c r="I11" s="272">
        <f t="shared" si="0"/>
        <v>-3.3691940990787872E-2</v>
      </c>
      <c r="J11" s="625"/>
      <c r="K11" s="625"/>
      <c r="N11" s="166"/>
      <c r="P11" s="626"/>
      <c r="Q11" s="166"/>
      <c r="R11" s="627"/>
    </row>
    <row r="12" spans="1:18" x14ac:dyDescent="0.2">
      <c r="A12" s="99"/>
      <c r="B12" s="100" t="s">
        <v>122</v>
      </c>
      <c r="C12" s="101">
        <v>91206</v>
      </c>
      <c r="D12" s="102" t="s">
        <v>29</v>
      </c>
      <c r="E12" s="103" t="s">
        <v>304</v>
      </c>
      <c r="F12" s="394">
        <f>Výdaje!D62</f>
        <v>25650</v>
      </c>
      <c r="G12" s="280">
        <f>Výdaje!E62</f>
        <v>13500</v>
      </c>
      <c r="H12" s="245">
        <f t="shared" si="1"/>
        <v>-12150</v>
      </c>
      <c r="I12" s="272">
        <f t="shared" si="0"/>
        <v>-0.47368421052631582</v>
      </c>
      <c r="J12" s="625"/>
      <c r="K12" s="625"/>
      <c r="N12" s="166"/>
      <c r="P12" s="166"/>
    </row>
    <row r="13" spans="1:18" x14ac:dyDescent="0.2">
      <c r="A13" s="99"/>
      <c r="B13" s="100" t="s">
        <v>122</v>
      </c>
      <c r="C13" s="101">
        <v>91207</v>
      </c>
      <c r="D13" s="102" t="s">
        <v>30</v>
      </c>
      <c r="E13" s="103" t="s">
        <v>132</v>
      </c>
      <c r="F13" s="394">
        <f>Výdaje!D68</f>
        <v>13740</v>
      </c>
      <c r="G13" s="280">
        <f>Výdaje!E68</f>
        <v>21300</v>
      </c>
      <c r="H13" s="245">
        <f t="shared" si="1"/>
        <v>7560</v>
      </c>
      <c r="I13" s="272">
        <f t="shared" si="0"/>
        <v>0.55021834061135366</v>
      </c>
      <c r="J13" s="625"/>
      <c r="K13" s="625"/>
      <c r="N13" s="166"/>
      <c r="P13" s="166"/>
      <c r="Q13" s="166"/>
    </row>
    <row r="14" spans="1:18" x14ac:dyDescent="0.2">
      <c r="A14" s="99"/>
      <c r="B14" s="100" t="s">
        <v>122</v>
      </c>
      <c r="C14" s="101">
        <v>91208</v>
      </c>
      <c r="D14" s="102" t="s">
        <v>33</v>
      </c>
      <c r="E14" s="103" t="s">
        <v>133</v>
      </c>
      <c r="F14" s="394">
        <f>Výdaje!D80</f>
        <v>0</v>
      </c>
      <c r="G14" s="280">
        <f>Výdaje!E80</f>
        <v>0</v>
      </c>
      <c r="H14" s="245">
        <f t="shared" si="1"/>
        <v>0</v>
      </c>
      <c r="I14" s="631" t="s">
        <v>11</v>
      </c>
      <c r="J14" s="625"/>
      <c r="K14" s="625"/>
      <c r="N14" s="166"/>
      <c r="P14" s="166"/>
      <c r="Q14" s="166"/>
    </row>
    <row r="15" spans="1:18" ht="13.5" thickBot="1" x14ac:dyDescent="0.25">
      <c r="A15" s="99"/>
      <c r="B15" s="100" t="s">
        <v>122</v>
      </c>
      <c r="C15" s="101">
        <v>91209</v>
      </c>
      <c r="D15" s="102" t="s">
        <v>37</v>
      </c>
      <c r="E15" s="103" t="s">
        <v>134</v>
      </c>
      <c r="F15" s="394">
        <f>Výdaje!D84</f>
        <v>2500</v>
      </c>
      <c r="G15" s="280">
        <f>Výdaje!E84</f>
        <v>20800</v>
      </c>
      <c r="H15" s="245">
        <f t="shared" si="1"/>
        <v>18300</v>
      </c>
      <c r="I15" s="272">
        <f t="shared" ref="I15:I23" si="2">(G15/F15)-1</f>
        <v>7.32</v>
      </c>
      <c r="J15" s="625"/>
      <c r="K15" s="625"/>
      <c r="N15" s="166"/>
      <c r="P15" s="166"/>
    </row>
    <row r="16" spans="1:18" ht="13.5" customHeight="1" thickBot="1" x14ac:dyDescent="0.25">
      <c r="A16" s="90" t="s">
        <v>121</v>
      </c>
      <c r="B16" s="91" t="s">
        <v>11</v>
      </c>
      <c r="C16" s="92">
        <v>913</v>
      </c>
      <c r="D16" s="93" t="s">
        <v>11</v>
      </c>
      <c r="E16" s="94" t="s">
        <v>129</v>
      </c>
      <c r="F16" s="488">
        <f>SUM(F17:F25)</f>
        <v>1712961.5369999998</v>
      </c>
      <c r="G16" s="277">
        <f>SUM(G17:G25)</f>
        <v>1880378.132</v>
      </c>
      <c r="H16" s="196">
        <f t="shared" si="1"/>
        <v>167416.5950000002</v>
      </c>
      <c r="I16" s="268">
        <f t="shared" si="2"/>
        <v>9.7735174657339829E-2</v>
      </c>
    </row>
    <row r="17" spans="1:11" x14ac:dyDescent="0.2">
      <c r="A17" s="95"/>
      <c r="B17" s="96" t="s">
        <v>122</v>
      </c>
      <c r="C17" s="97">
        <v>91304</v>
      </c>
      <c r="D17" s="83" t="s">
        <v>22</v>
      </c>
      <c r="E17" s="98" t="s">
        <v>130</v>
      </c>
      <c r="F17" s="392">
        <f>Výdaje!D20</f>
        <v>413987.63</v>
      </c>
      <c r="G17" s="278">
        <f>Výdaje!E20</f>
        <v>447647</v>
      </c>
      <c r="H17" s="244">
        <f t="shared" si="1"/>
        <v>33659.369999999995</v>
      </c>
      <c r="I17" s="269">
        <f t="shared" si="2"/>
        <v>8.1305255425143885E-2</v>
      </c>
    </row>
    <row r="18" spans="1:11" x14ac:dyDescent="0.2">
      <c r="A18" s="99"/>
      <c r="B18" s="100" t="s">
        <v>122</v>
      </c>
      <c r="C18" s="101">
        <v>91305</v>
      </c>
      <c r="D18" s="102" t="s">
        <v>26</v>
      </c>
      <c r="E18" s="103" t="s">
        <v>131</v>
      </c>
      <c r="F18" s="394">
        <f>Výdaje!D27</f>
        <v>187408.84700000001</v>
      </c>
      <c r="G18" s="280">
        <f>Výdaje!E27</f>
        <v>227408</v>
      </c>
      <c r="H18" s="245">
        <f t="shared" si="1"/>
        <v>39999.152999999991</v>
      </c>
      <c r="I18" s="272">
        <f t="shared" si="2"/>
        <v>0.21343257610458477</v>
      </c>
    </row>
    <row r="19" spans="1:11" x14ac:dyDescent="0.2">
      <c r="A19" s="99"/>
      <c r="B19" s="100" t="s">
        <v>122</v>
      </c>
      <c r="C19" s="101">
        <v>91306</v>
      </c>
      <c r="D19" s="102" t="s">
        <v>29</v>
      </c>
      <c r="E19" s="103" t="s">
        <v>304</v>
      </c>
      <c r="F19" s="394">
        <f>Výdaje!D28</f>
        <v>482000</v>
      </c>
      <c r="G19" s="280">
        <f>Výdaje!E28</f>
        <v>499000</v>
      </c>
      <c r="H19" s="245">
        <f t="shared" si="1"/>
        <v>17000</v>
      </c>
      <c r="I19" s="272">
        <f t="shared" si="2"/>
        <v>3.5269709543568561E-2</v>
      </c>
    </row>
    <row r="20" spans="1:11" x14ac:dyDescent="0.2">
      <c r="A20" s="99"/>
      <c r="B20" s="100" t="s">
        <v>122</v>
      </c>
      <c r="C20" s="101">
        <v>91307</v>
      </c>
      <c r="D20" s="102" t="s">
        <v>30</v>
      </c>
      <c r="E20" s="103" t="s">
        <v>132</v>
      </c>
      <c r="F20" s="394">
        <f>Výdaje!D31</f>
        <v>311105.36</v>
      </c>
      <c r="G20" s="280">
        <f>Výdaje!E31</f>
        <v>339599.13199999998</v>
      </c>
      <c r="H20" s="245">
        <f t="shared" si="1"/>
        <v>28493.771999999997</v>
      </c>
      <c r="I20" s="272">
        <f t="shared" si="2"/>
        <v>9.1588817370424014E-2</v>
      </c>
    </row>
    <row r="21" spans="1:11" x14ac:dyDescent="0.2">
      <c r="A21" s="99"/>
      <c r="B21" s="100" t="s">
        <v>122</v>
      </c>
      <c r="C21" s="101">
        <v>91308</v>
      </c>
      <c r="D21" s="102" t="s">
        <v>33</v>
      </c>
      <c r="E21" s="103" t="s">
        <v>133</v>
      </c>
      <c r="F21" s="394">
        <f>Výdaje!D37</f>
        <v>9435.7000000000007</v>
      </c>
      <c r="G21" s="280">
        <f>Výdaje!E37</f>
        <v>9700</v>
      </c>
      <c r="H21" s="245">
        <f t="shared" si="1"/>
        <v>264.29999999999927</v>
      </c>
      <c r="I21" s="272">
        <f t="shared" si="2"/>
        <v>2.8010640440030876E-2</v>
      </c>
    </row>
    <row r="22" spans="1:11" x14ac:dyDescent="0.2">
      <c r="A22" s="99"/>
      <c r="B22" s="100" t="s">
        <v>122</v>
      </c>
      <c r="C22" s="101">
        <v>91309</v>
      </c>
      <c r="D22" s="102" t="s">
        <v>37</v>
      </c>
      <c r="E22" s="103" t="s">
        <v>134</v>
      </c>
      <c r="F22" s="394">
        <f>Výdaje!D38</f>
        <v>284024</v>
      </c>
      <c r="G22" s="280">
        <f>Výdaje!E38</f>
        <v>330024</v>
      </c>
      <c r="H22" s="245">
        <f t="shared" si="1"/>
        <v>46000</v>
      </c>
      <c r="I22" s="272">
        <f t="shared" si="2"/>
        <v>0.16195814438216494</v>
      </c>
    </row>
    <row r="23" spans="1:11" x14ac:dyDescent="0.2">
      <c r="A23" s="99"/>
      <c r="B23" s="100" t="s">
        <v>122</v>
      </c>
      <c r="C23" s="101">
        <v>91318</v>
      </c>
      <c r="D23" s="113" t="s">
        <v>170</v>
      </c>
      <c r="E23" s="103" t="s">
        <v>239</v>
      </c>
      <c r="F23" s="394">
        <f>Výdaje!D39</f>
        <v>25000</v>
      </c>
      <c r="G23" s="280">
        <f>Výdaje!E39</f>
        <v>27000</v>
      </c>
      <c r="H23" s="245">
        <f t="shared" si="1"/>
        <v>2000</v>
      </c>
      <c r="I23" s="272">
        <f t="shared" si="2"/>
        <v>8.0000000000000071E-2</v>
      </c>
    </row>
    <row r="24" spans="1:11" x14ac:dyDescent="0.2">
      <c r="A24" s="185"/>
      <c r="B24" s="186" t="s">
        <v>122</v>
      </c>
      <c r="C24" s="187">
        <v>91303</v>
      </c>
      <c r="D24" s="188" t="s">
        <v>18</v>
      </c>
      <c r="E24" s="189" t="s">
        <v>564</v>
      </c>
      <c r="F24" s="395">
        <f>Výdaje!D40</f>
        <v>0</v>
      </c>
      <c r="G24" s="281">
        <f>Výdaje!E40</f>
        <v>0</v>
      </c>
      <c r="H24" s="199">
        <f t="shared" ref="H24" si="3">G24-F24</f>
        <v>0</v>
      </c>
      <c r="I24" s="594" t="s">
        <v>486</v>
      </c>
    </row>
    <row r="25" spans="1:11" ht="13.5" thickBot="1" x14ac:dyDescent="0.25">
      <c r="A25" s="185"/>
      <c r="B25" s="186" t="s">
        <v>122</v>
      </c>
      <c r="C25" s="187">
        <v>91903</v>
      </c>
      <c r="D25" s="188" t="s">
        <v>115</v>
      </c>
      <c r="E25" s="189" t="s">
        <v>135</v>
      </c>
      <c r="F25" s="395">
        <v>0</v>
      </c>
      <c r="G25" s="281">
        <v>0</v>
      </c>
      <c r="H25" s="245">
        <f t="shared" si="1"/>
        <v>0</v>
      </c>
      <c r="I25" s="272">
        <v>0</v>
      </c>
    </row>
    <row r="26" spans="1:11" ht="13.5" thickBot="1" x14ac:dyDescent="0.25">
      <c r="A26" s="90" t="s">
        <v>121</v>
      </c>
      <c r="B26" s="91" t="s">
        <v>11</v>
      </c>
      <c r="C26" s="92">
        <v>914</v>
      </c>
      <c r="D26" s="93" t="s">
        <v>11</v>
      </c>
      <c r="E26" s="94" t="s">
        <v>136</v>
      </c>
      <c r="F26" s="488">
        <f>SUM(F27:F43)</f>
        <v>240912.753</v>
      </c>
      <c r="G26" s="277">
        <f>SUM(G27:G43)</f>
        <v>264091.57500000001</v>
      </c>
      <c r="H26" s="196">
        <f t="shared" si="1"/>
        <v>23178.822000000015</v>
      </c>
      <c r="I26" s="268">
        <f t="shared" ref="I26:I40" si="4">(G26/F26)-1</f>
        <v>9.6212515574050972E-2</v>
      </c>
      <c r="J26" s="803"/>
      <c r="K26" s="804"/>
    </row>
    <row r="27" spans="1:11" x14ac:dyDescent="0.2">
      <c r="A27" s="107"/>
      <c r="B27" s="108" t="s">
        <v>122</v>
      </c>
      <c r="C27" s="109">
        <v>91401</v>
      </c>
      <c r="D27" s="110" t="s">
        <v>9</v>
      </c>
      <c r="E27" s="111" t="s">
        <v>126</v>
      </c>
      <c r="F27" s="396">
        <f>Výdaje!D92</f>
        <v>17284</v>
      </c>
      <c r="G27" s="282">
        <f>Výdaje!E92</f>
        <v>17984.009999999998</v>
      </c>
      <c r="H27" s="246">
        <f t="shared" si="1"/>
        <v>700.0099999999984</v>
      </c>
      <c r="I27" s="273">
        <f t="shared" si="4"/>
        <v>4.0500462855820318E-2</v>
      </c>
    </row>
    <row r="28" spans="1:11" x14ac:dyDescent="0.2">
      <c r="A28" s="99"/>
      <c r="B28" s="100" t="s">
        <v>122</v>
      </c>
      <c r="C28" s="101">
        <v>91402</v>
      </c>
      <c r="D28" s="102" t="s">
        <v>16</v>
      </c>
      <c r="E28" s="103" t="s">
        <v>137</v>
      </c>
      <c r="F28" s="394">
        <f>Výdaje!D95</f>
        <v>19152</v>
      </c>
      <c r="G28" s="280">
        <f>Výdaje!E95</f>
        <v>18861.5</v>
      </c>
      <c r="H28" s="245">
        <f t="shared" si="1"/>
        <v>-290.5</v>
      </c>
      <c r="I28" s="272">
        <f t="shared" si="4"/>
        <v>-1.5168128654970747E-2</v>
      </c>
      <c r="K28" s="166"/>
    </row>
    <row r="29" spans="1:11" x14ac:dyDescent="0.2">
      <c r="A29" s="99"/>
      <c r="B29" s="100" t="s">
        <v>122</v>
      </c>
      <c r="C29" s="101">
        <v>91403</v>
      </c>
      <c r="D29" s="102" t="s">
        <v>18</v>
      </c>
      <c r="E29" s="103" t="s">
        <v>150</v>
      </c>
      <c r="F29" s="394">
        <f>Výdaje!D105</f>
        <v>12865</v>
      </c>
      <c r="G29" s="280">
        <f>Výdaje!E105</f>
        <v>12815</v>
      </c>
      <c r="H29" s="245">
        <f t="shared" si="1"/>
        <v>-50</v>
      </c>
      <c r="I29" s="272">
        <f t="shared" si="4"/>
        <v>-3.8865137971240138E-3</v>
      </c>
      <c r="K29" s="166"/>
    </row>
    <row r="30" spans="1:11" x14ac:dyDescent="0.2">
      <c r="A30" s="99"/>
      <c r="B30" s="100" t="s">
        <v>122</v>
      </c>
      <c r="C30" s="101">
        <v>91404</v>
      </c>
      <c r="D30" s="102" t="s">
        <v>22</v>
      </c>
      <c r="E30" s="103" t="s">
        <v>130</v>
      </c>
      <c r="F30" s="394">
        <f>Výdaje!D107</f>
        <v>10275</v>
      </c>
      <c r="G30" s="280">
        <f>Výdaje!E107</f>
        <v>12760</v>
      </c>
      <c r="H30" s="245">
        <f t="shared" si="1"/>
        <v>2485</v>
      </c>
      <c r="I30" s="272">
        <f t="shared" si="4"/>
        <v>0.24184914841849148</v>
      </c>
    </row>
    <row r="31" spans="1:11" x14ac:dyDescent="0.2">
      <c r="A31" s="99"/>
      <c r="B31" s="100" t="s">
        <v>122</v>
      </c>
      <c r="C31" s="101">
        <v>91405</v>
      </c>
      <c r="D31" s="102" t="s">
        <v>26</v>
      </c>
      <c r="E31" s="103" t="s">
        <v>131</v>
      </c>
      <c r="F31" s="394">
        <f>Výdaje!D114</f>
        <v>4842</v>
      </c>
      <c r="G31" s="280">
        <f>Výdaje!E114</f>
        <v>5997</v>
      </c>
      <c r="H31" s="245">
        <f t="shared" si="1"/>
        <v>1155</v>
      </c>
      <c r="I31" s="272">
        <f t="shared" si="4"/>
        <v>0.23853779429987609</v>
      </c>
    </row>
    <row r="32" spans="1:11" x14ac:dyDescent="0.2">
      <c r="A32" s="99"/>
      <c r="B32" s="100" t="s">
        <v>122</v>
      </c>
      <c r="C32" s="101">
        <v>91406</v>
      </c>
      <c r="D32" s="102" t="s">
        <v>29</v>
      </c>
      <c r="E32" s="103" t="s">
        <v>304</v>
      </c>
      <c r="F32" s="394">
        <f>Výdaje!D118</f>
        <v>4442.0929999999998</v>
      </c>
      <c r="G32" s="280">
        <f>Výdaje!E118</f>
        <v>4540</v>
      </c>
      <c r="H32" s="245">
        <f t="shared" si="1"/>
        <v>97.907000000000153</v>
      </c>
      <c r="I32" s="272">
        <f t="shared" si="4"/>
        <v>2.204073620250635E-2</v>
      </c>
    </row>
    <row r="33" spans="1:9" x14ac:dyDescent="0.2">
      <c r="A33" s="99"/>
      <c r="B33" s="100" t="s">
        <v>122</v>
      </c>
      <c r="C33" s="101">
        <v>91407</v>
      </c>
      <c r="D33" s="102" t="s">
        <v>30</v>
      </c>
      <c r="E33" s="103" t="s">
        <v>132</v>
      </c>
      <c r="F33" s="394">
        <f>Výdaje!D122</f>
        <v>21430</v>
      </c>
      <c r="G33" s="280">
        <f>Výdaje!E122</f>
        <v>23730</v>
      </c>
      <c r="H33" s="245">
        <f t="shared" si="1"/>
        <v>2300</v>
      </c>
      <c r="I33" s="272">
        <f t="shared" si="4"/>
        <v>0.10732617825478297</v>
      </c>
    </row>
    <row r="34" spans="1:9" x14ac:dyDescent="0.2">
      <c r="A34" s="99"/>
      <c r="B34" s="100" t="s">
        <v>122</v>
      </c>
      <c r="C34" s="101">
        <v>91408</v>
      </c>
      <c r="D34" s="102" t="s">
        <v>33</v>
      </c>
      <c r="E34" s="103" t="s">
        <v>133</v>
      </c>
      <c r="F34" s="394">
        <f>Výdaje!D142</f>
        <v>12591.2</v>
      </c>
      <c r="G34" s="280">
        <f>Výdaje!E142</f>
        <v>13436</v>
      </c>
      <c r="H34" s="245">
        <f t="shared" si="1"/>
        <v>844.79999999999927</v>
      </c>
      <c r="I34" s="272">
        <f t="shared" si="4"/>
        <v>6.7094478683525027E-2</v>
      </c>
    </row>
    <row r="35" spans="1:9" x14ac:dyDescent="0.2">
      <c r="A35" s="99"/>
      <c r="B35" s="100" t="s">
        <v>122</v>
      </c>
      <c r="C35" s="101">
        <v>91409</v>
      </c>
      <c r="D35" s="102" t="s">
        <v>37</v>
      </c>
      <c r="E35" s="103" t="s">
        <v>134</v>
      </c>
      <c r="F35" s="394">
        <f>Výdaje!D160</f>
        <v>4380.28</v>
      </c>
      <c r="G35" s="280">
        <f>Výdaje!E160</f>
        <v>4397.03</v>
      </c>
      <c r="H35" s="245">
        <f t="shared" si="1"/>
        <v>16.75</v>
      </c>
      <c r="I35" s="272">
        <f t="shared" si="4"/>
        <v>3.8239564594044761E-3</v>
      </c>
    </row>
    <row r="36" spans="1:9" x14ac:dyDescent="0.2">
      <c r="A36" s="99"/>
      <c r="B36" s="100" t="s">
        <v>122</v>
      </c>
      <c r="C36" s="101">
        <v>91410</v>
      </c>
      <c r="D36" s="102" t="s">
        <v>40</v>
      </c>
      <c r="E36" s="103" t="s">
        <v>169</v>
      </c>
      <c r="F36" s="394">
        <f>Výdaje!D170</f>
        <v>4750</v>
      </c>
      <c r="G36" s="280">
        <f>Výdaje!E170</f>
        <v>4750</v>
      </c>
      <c r="H36" s="245">
        <f t="shared" si="1"/>
        <v>0</v>
      </c>
      <c r="I36" s="272">
        <f t="shared" si="4"/>
        <v>0</v>
      </c>
    </row>
    <row r="37" spans="1:9" x14ac:dyDescent="0.2">
      <c r="A37" s="99"/>
      <c r="B37" s="100" t="s">
        <v>122</v>
      </c>
      <c r="C37" s="101">
        <v>91411</v>
      </c>
      <c r="D37" s="102" t="s">
        <v>43</v>
      </c>
      <c r="E37" s="103" t="s">
        <v>138</v>
      </c>
      <c r="F37" s="394">
        <f>Výdaje!D171</f>
        <v>2340</v>
      </c>
      <c r="G37" s="280">
        <f>Výdaje!E171</f>
        <v>2380</v>
      </c>
      <c r="H37" s="245">
        <f t="shared" si="1"/>
        <v>40</v>
      </c>
      <c r="I37" s="272">
        <f t="shared" si="4"/>
        <v>1.7094017094017033E-2</v>
      </c>
    </row>
    <row r="38" spans="1:9" x14ac:dyDescent="0.2">
      <c r="A38" s="99"/>
      <c r="B38" s="100" t="s">
        <v>122</v>
      </c>
      <c r="C38" s="101">
        <v>91412</v>
      </c>
      <c r="D38" s="102" t="s">
        <v>46</v>
      </c>
      <c r="E38" s="103" t="s">
        <v>139</v>
      </c>
      <c r="F38" s="738">
        <f>Výdaje!D172</f>
        <v>50109.760000000002</v>
      </c>
      <c r="G38" s="280">
        <f>Výdaje!E172</f>
        <v>54723</v>
      </c>
      <c r="H38" s="245">
        <f t="shared" si="1"/>
        <v>4613.239999999998</v>
      </c>
      <c r="I38" s="272">
        <f t="shared" si="4"/>
        <v>9.2062703952283886E-2</v>
      </c>
    </row>
    <row r="39" spans="1:9" x14ac:dyDescent="0.2">
      <c r="A39" s="99"/>
      <c r="B39" s="100" t="s">
        <v>122</v>
      </c>
      <c r="C39" s="101">
        <v>91414</v>
      </c>
      <c r="D39" s="102" t="s">
        <v>52</v>
      </c>
      <c r="E39" s="103" t="s">
        <v>140</v>
      </c>
      <c r="F39" s="394">
        <f>Výdaje!D190</f>
        <v>5450</v>
      </c>
      <c r="G39" s="280">
        <f>Výdaje!E190</f>
        <v>7250</v>
      </c>
      <c r="H39" s="245">
        <f t="shared" si="1"/>
        <v>1800</v>
      </c>
      <c r="I39" s="272">
        <f t="shared" si="4"/>
        <v>0.33027522935779818</v>
      </c>
    </row>
    <row r="40" spans="1:9" x14ac:dyDescent="0.2">
      <c r="A40" s="99"/>
      <c r="B40" s="181" t="s">
        <v>122</v>
      </c>
      <c r="C40" s="182">
        <v>91415</v>
      </c>
      <c r="D40" s="183" t="s">
        <v>54</v>
      </c>
      <c r="E40" s="184" t="s">
        <v>127</v>
      </c>
      <c r="F40" s="397">
        <f>Výdaje!D194</f>
        <v>24585</v>
      </c>
      <c r="G40" s="283">
        <f>Výdaje!E194</f>
        <v>27772</v>
      </c>
      <c r="H40" s="245">
        <f t="shared" si="1"/>
        <v>3187</v>
      </c>
      <c r="I40" s="272">
        <f t="shared" si="4"/>
        <v>0.12963188936343295</v>
      </c>
    </row>
    <row r="41" spans="1:9" x14ac:dyDescent="0.2">
      <c r="A41" s="99"/>
      <c r="B41" s="100" t="s">
        <v>122</v>
      </c>
      <c r="C41" s="101">
        <v>91418</v>
      </c>
      <c r="D41" s="113" t="s">
        <v>170</v>
      </c>
      <c r="E41" s="103" t="s">
        <v>171</v>
      </c>
      <c r="F41" s="394">
        <f>Výdaje!D198</f>
        <v>0</v>
      </c>
      <c r="G41" s="280">
        <f>Výdaje!E198</f>
        <v>0</v>
      </c>
      <c r="H41" s="245">
        <f t="shared" si="1"/>
        <v>0</v>
      </c>
      <c r="I41" s="631" t="s">
        <v>11</v>
      </c>
    </row>
    <row r="42" spans="1:9" x14ac:dyDescent="0.2">
      <c r="A42" s="144"/>
      <c r="B42" s="186" t="s">
        <v>122</v>
      </c>
      <c r="C42" s="400">
        <v>91420</v>
      </c>
      <c r="D42" s="183" t="s">
        <v>293</v>
      </c>
      <c r="E42" s="189" t="s">
        <v>294</v>
      </c>
      <c r="F42" s="397">
        <f>Výdaje!D199</f>
        <v>3235.2</v>
      </c>
      <c r="G42" s="283">
        <f>Výdaje!E199</f>
        <v>3000</v>
      </c>
      <c r="H42" s="489">
        <f t="shared" ref="H42:H78" si="5">G42-F42</f>
        <v>-235.19999999999982</v>
      </c>
      <c r="I42" s="490">
        <f t="shared" ref="I42:I64" si="6">(G42/F42)-1</f>
        <v>-7.2700296735904946E-2</v>
      </c>
    </row>
    <row r="43" spans="1:9" ht="13.5" thickBot="1" x14ac:dyDescent="0.25">
      <c r="A43" s="185"/>
      <c r="B43" s="186" t="s">
        <v>122</v>
      </c>
      <c r="C43" s="187">
        <v>91421</v>
      </c>
      <c r="D43" s="493" t="s">
        <v>306</v>
      </c>
      <c r="E43" s="189" t="s">
        <v>305</v>
      </c>
      <c r="F43" s="395">
        <f>Výdaje!D200</f>
        <v>43181.22</v>
      </c>
      <c r="G43" s="281">
        <f>Výdaje!E200</f>
        <v>49696.035000000011</v>
      </c>
      <c r="H43" s="595">
        <f t="shared" si="5"/>
        <v>6514.8150000000096</v>
      </c>
      <c r="I43" s="490">
        <f t="shared" si="6"/>
        <v>0.15087148996716659</v>
      </c>
    </row>
    <row r="44" spans="1:9" ht="13.5" thickBot="1" x14ac:dyDescent="0.25">
      <c r="A44" s="494" t="s">
        <v>121</v>
      </c>
      <c r="B44" s="479" t="s">
        <v>11</v>
      </c>
      <c r="C44" s="480">
        <v>915</v>
      </c>
      <c r="D44" s="481" t="s">
        <v>11</v>
      </c>
      <c r="E44" s="482" t="s">
        <v>302</v>
      </c>
      <c r="F44" s="488">
        <f>SUM(F45:F49)</f>
        <v>12650</v>
      </c>
      <c r="G44" s="507">
        <f>SUM(G45:G49)</f>
        <v>14750</v>
      </c>
      <c r="H44" s="533">
        <f t="shared" si="5"/>
        <v>2100</v>
      </c>
      <c r="I44" s="534">
        <f t="shared" si="6"/>
        <v>0.16600790513833985</v>
      </c>
    </row>
    <row r="45" spans="1:9" x14ac:dyDescent="0.2">
      <c r="A45" s="510"/>
      <c r="B45" s="483" t="s">
        <v>122</v>
      </c>
      <c r="C45" s="484">
        <v>91501</v>
      </c>
      <c r="D45" s="511" t="s">
        <v>9</v>
      </c>
      <c r="E45" s="478" t="s">
        <v>126</v>
      </c>
      <c r="F45" s="512">
        <f>Výdaje!D222</f>
        <v>50</v>
      </c>
      <c r="G45" s="513">
        <f>Výdaje!E222</f>
        <v>0</v>
      </c>
      <c r="H45" s="514">
        <f t="shared" si="5"/>
        <v>-50</v>
      </c>
      <c r="I45" s="515">
        <f t="shared" si="6"/>
        <v>-1</v>
      </c>
    </row>
    <row r="46" spans="1:9" x14ac:dyDescent="0.2">
      <c r="A46" s="144"/>
      <c r="B46" s="485" t="s">
        <v>122</v>
      </c>
      <c r="C46" s="486">
        <v>91504</v>
      </c>
      <c r="D46" s="285" t="s">
        <v>22</v>
      </c>
      <c r="E46" s="487" t="s">
        <v>130</v>
      </c>
      <c r="F46" s="506">
        <f>Výdaje!D226</f>
        <v>6350</v>
      </c>
      <c r="G46" s="508">
        <f>Výdaje!E226</f>
        <v>7150</v>
      </c>
      <c r="H46" s="489">
        <f t="shared" si="5"/>
        <v>800</v>
      </c>
      <c r="I46" s="490">
        <f t="shared" si="6"/>
        <v>0.12598425196850394</v>
      </c>
    </row>
    <row r="47" spans="1:9" x14ac:dyDescent="0.2">
      <c r="A47" s="144"/>
      <c r="B47" s="485" t="s">
        <v>122</v>
      </c>
      <c r="C47" s="486">
        <v>91505</v>
      </c>
      <c r="D47" s="285" t="s">
        <v>26</v>
      </c>
      <c r="E47" s="103" t="s">
        <v>131</v>
      </c>
      <c r="F47" s="506">
        <f>Výdaje!D249</f>
        <v>0</v>
      </c>
      <c r="G47" s="508">
        <f>Výdaje!E249</f>
        <v>200</v>
      </c>
      <c r="H47" s="489">
        <f t="shared" ref="H47" si="7">G47-F47</f>
        <v>200</v>
      </c>
      <c r="I47" s="805" t="s">
        <v>11</v>
      </c>
    </row>
    <row r="48" spans="1:9" x14ac:dyDescent="0.2">
      <c r="A48" s="144"/>
      <c r="B48" s="485" t="s">
        <v>122</v>
      </c>
      <c r="C48" s="486">
        <v>91507</v>
      </c>
      <c r="D48" s="285" t="s">
        <v>30</v>
      </c>
      <c r="E48" s="487" t="s">
        <v>132</v>
      </c>
      <c r="F48" s="506">
        <f>Výdaje!D252</f>
        <v>6050</v>
      </c>
      <c r="G48" s="508">
        <f>Výdaje!E252</f>
        <v>6800</v>
      </c>
      <c r="H48" s="489">
        <f t="shared" si="5"/>
        <v>750</v>
      </c>
      <c r="I48" s="490">
        <f t="shared" si="6"/>
        <v>0.12396694214876036</v>
      </c>
    </row>
    <row r="49" spans="1:12" ht="13.5" thickBot="1" x14ac:dyDescent="0.25">
      <c r="A49" s="104"/>
      <c r="B49" s="495" t="s">
        <v>122</v>
      </c>
      <c r="C49" s="496">
        <v>91508</v>
      </c>
      <c r="D49" s="505" t="s">
        <v>33</v>
      </c>
      <c r="E49" s="497" t="s">
        <v>133</v>
      </c>
      <c r="F49" s="516">
        <f>Výdaje!D276</f>
        <v>200</v>
      </c>
      <c r="G49" s="509">
        <f>Výdaje!E276</f>
        <v>600</v>
      </c>
      <c r="H49" s="491">
        <f t="shared" si="5"/>
        <v>400</v>
      </c>
      <c r="I49" s="492">
        <f t="shared" si="6"/>
        <v>2</v>
      </c>
    </row>
    <row r="50" spans="1:12" ht="13.5" thickBot="1" x14ac:dyDescent="0.25">
      <c r="A50" s="494" t="s">
        <v>121</v>
      </c>
      <c r="B50" s="479" t="s">
        <v>11</v>
      </c>
      <c r="C50" s="480">
        <v>916</v>
      </c>
      <c r="D50" s="481" t="s">
        <v>11</v>
      </c>
      <c r="E50" s="482" t="s">
        <v>819</v>
      </c>
      <c r="F50" s="488">
        <f>SUM(F51)</f>
        <v>0</v>
      </c>
      <c r="G50" s="507">
        <f t="shared" ref="G50:H50" si="8">SUM(G51)</f>
        <v>420000</v>
      </c>
      <c r="H50" s="533">
        <f t="shared" si="8"/>
        <v>420000</v>
      </c>
      <c r="I50" s="752" t="s">
        <v>11</v>
      </c>
    </row>
    <row r="51" spans="1:12" ht="13.5" thickBot="1" x14ac:dyDescent="0.25">
      <c r="A51" s="745"/>
      <c r="B51" s="746" t="s">
        <v>122</v>
      </c>
      <c r="C51" s="479">
        <v>91604</v>
      </c>
      <c r="D51" s="747" t="s">
        <v>22</v>
      </c>
      <c r="E51" s="748" t="s">
        <v>130</v>
      </c>
      <c r="F51" s="749">
        <f>Výdaje!D281</f>
        <v>0</v>
      </c>
      <c r="G51" s="750">
        <f>Výdaje!E282</f>
        <v>420000</v>
      </c>
      <c r="H51" s="751">
        <f>G51-F51</f>
        <v>420000</v>
      </c>
      <c r="I51" s="753" t="s">
        <v>11</v>
      </c>
    </row>
    <row r="52" spans="1:12" ht="13.5" thickBot="1" x14ac:dyDescent="0.25">
      <c r="A52" s="504" t="s">
        <v>121</v>
      </c>
      <c r="B52" s="106" t="s">
        <v>11</v>
      </c>
      <c r="C52" s="498">
        <v>917</v>
      </c>
      <c r="D52" s="499" t="s">
        <v>11</v>
      </c>
      <c r="E52" s="500" t="s">
        <v>141</v>
      </c>
      <c r="F52" s="528">
        <f>SUM(F53:F61)</f>
        <v>342817.16000000003</v>
      </c>
      <c r="G52" s="501">
        <f>SUM(G53:G61)</f>
        <v>402576.02999999997</v>
      </c>
      <c r="H52" s="502">
        <f t="shared" si="5"/>
        <v>59758.869999999937</v>
      </c>
      <c r="I52" s="503">
        <f t="shared" si="6"/>
        <v>0.17431703243793262</v>
      </c>
    </row>
    <row r="53" spans="1:12" x14ac:dyDescent="0.2">
      <c r="A53" s="107"/>
      <c r="B53" s="108" t="s">
        <v>122</v>
      </c>
      <c r="C53" s="109">
        <v>91701</v>
      </c>
      <c r="D53" s="110" t="s">
        <v>9</v>
      </c>
      <c r="E53" s="111" t="s">
        <v>126</v>
      </c>
      <c r="F53" s="396">
        <f>Výdaje!D286</f>
        <v>25580.6</v>
      </c>
      <c r="G53" s="282">
        <f>Výdaje!E286</f>
        <v>21680.6</v>
      </c>
      <c r="H53" s="246">
        <f t="shared" si="5"/>
        <v>-3900</v>
      </c>
      <c r="I53" s="273">
        <f t="shared" si="6"/>
        <v>-0.15245928555233268</v>
      </c>
    </row>
    <row r="54" spans="1:12" x14ac:dyDescent="0.2">
      <c r="A54" s="99"/>
      <c r="B54" s="100" t="s">
        <v>122</v>
      </c>
      <c r="C54" s="101">
        <v>91702</v>
      </c>
      <c r="D54" s="102" t="s">
        <v>16</v>
      </c>
      <c r="E54" s="103" t="s">
        <v>137</v>
      </c>
      <c r="F54" s="394">
        <f>Výdaje!D309</f>
        <v>49374</v>
      </c>
      <c r="G54" s="280">
        <f>Výdaje!E309</f>
        <v>37105</v>
      </c>
      <c r="H54" s="245">
        <f t="shared" si="5"/>
        <v>-12269</v>
      </c>
      <c r="I54" s="272">
        <f t="shared" si="6"/>
        <v>-0.24849110868068214</v>
      </c>
    </row>
    <row r="55" spans="1:12" x14ac:dyDescent="0.2">
      <c r="A55" s="99"/>
      <c r="B55" s="100" t="s">
        <v>122</v>
      </c>
      <c r="C55" s="101">
        <v>91704</v>
      </c>
      <c r="D55" s="102" t="s">
        <v>22</v>
      </c>
      <c r="E55" s="103" t="s">
        <v>130</v>
      </c>
      <c r="F55" s="394">
        <f>Výdaje!D340</f>
        <v>48905</v>
      </c>
      <c r="G55" s="280">
        <f>Výdaje!E340</f>
        <v>85650</v>
      </c>
      <c r="H55" s="245">
        <f t="shared" si="5"/>
        <v>36745</v>
      </c>
      <c r="I55" s="272">
        <f t="shared" si="6"/>
        <v>0.75135466721194155</v>
      </c>
    </row>
    <row r="56" spans="1:12" x14ac:dyDescent="0.2">
      <c r="A56" s="99"/>
      <c r="B56" s="100" t="s">
        <v>122</v>
      </c>
      <c r="C56" s="101">
        <v>91705</v>
      </c>
      <c r="D56" s="102" t="s">
        <v>26</v>
      </c>
      <c r="E56" s="103" t="s">
        <v>131</v>
      </c>
      <c r="F56" s="394">
        <f>Výdaje!D382</f>
        <v>78410</v>
      </c>
      <c r="G56" s="280">
        <f>Výdaje!E382</f>
        <v>87985</v>
      </c>
      <c r="H56" s="245">
        <f t="shared" si="5"/>
        <v>9575</v>
      </c>
      <c r="I56" s="272">
        <f t="shared" si="6"/>
        <v>0.1221145262083918</v>
      </c>
    </row>
    <row r="57" spans="1:12" x14ac:dyDescent="0.2">
      <c r="A57" s="99"/>
      <c r="B57" s="100" t="s">
        <v>122</v>
      </c>
      <c r="C57" s="101">
        <v>91706</v>
      </c>
      <c r="D57" s="102" t="s">
        <v>29</v>
      </c>
      <c r="E57" s="103" t="s">
        <v>304</v>
      </c>
      <c r="F57" s="394">
        <f>Výdaje!D400</f>
        <v>200</v>
      </c>
      <c r="G57" s="280">
        <f>Výdaje!E400</f>
        <v>48213</v>
      </c>
      <c r="H57" s="245">
        <f t="shared" si="5"/>
        <v>48013</v>
      </c>
      <c r="I57" s="272">
        <f t="shared" si="6"/>
        <v>240.065</v>
      </c>
    </row>
    <row r="58" spans="1:12" x14ac:dyDescent="0.2">
      <c r="A58" s="99"/>
      <c r="B58" s="100" t="s">
        <v>122</v>
      </c>
      <c r="C58" s="101">
        <v>91707</v>
      </c>
      <c r="D58" s="102" t="s">
        <v>30</v>
      </c>
      <c r="E58" s="103" t="s">
        <v>132</v>
      </c>
      <c r="F58" s="394">
        <f>Výdaje!D410</f>
        <v>57307.35</v>
      </c>
      <c r="G58" s="280">
        <f>Výdaje!E410</f>
        <v>35697.22</v>
      </c>
      <c r="H58" s="245">
        <f t="shared" si="5"/>
        <v>-21610.129999999997</v>
      </c>
      <c r="I58" s="272">
        <f t="shared" si="6"/>
        <v>-0.37709176920586973</v>
      </c>
    </row>
    <row r="59" spans="1:12" x14ac:dyDescent="0.2">
      <c r="A59" s="99"/>
      <c r="B59" s="100" t="s">
        <v>122</v>
      </c>
      <c r="C59" s="101">
        <v>91708</v>
      </c>
      <c r="D59" s="102" t="s">
        <v>33</v>
      </c>
      <c r="E59" s="103" t="s">
        <v>133</v>
      </c>
      <c r="F59" s="394">
        <f>Výdaje!D444</f>
        <v>22470</v>
      </c>
      <c r="G59" s="280">
        <f>Výdaje!E444</f>
        <v>23925</v>
      </c>
      <c r="H59" s="245">
        <f t="shared" si="5"/>
        <v>1455</v>
      </c>
      <c r="I59" s="272">
        <f t="shared" si="6"/>
        <v>6.4753004005340564E-2</v>
      </c>
    </row>
    <row r="60" spans="1:12" x14ac:dyDescent="0.2">
      <c r="A60" s="99"/>
      <c r="B60" s="100" t="s">
        <v>122</v>
      </c>
      <c r="C60" s="101">
        <v>91709</v>
      </c>
      <c r="D60" s="102" t="s">
        <v>37</v>
      </c>
      <c r="E60" s="103" t="s">
        <v>134</v>
      </c>
      <c r="F60" s="394">
        <f>Výdaje!D474</f>
        <v>33091.25</v>
      </c>
      <c r="G60" s="280">
        <f>Výdaje!E474</f>
        <v>34091.25</v>
      </c>
      <c r="H60" s="245">
        <f t="shared" si="5"/>
        <v>1000</v>
      </c>
      <c r="I60" s="272">
        <f t="shared" si="6"/>
        <v>3.0219468892834112E-2</v>
      </c>
    </row>
    <row r="61" spans="1:12" ht="13.5" thickBot="1" x14ac:dyDescent="0.25">
      <c r="A61" s="535"/>
      <c r="B61" s="536" t="s">
        <v>122</v>
      </c>
      <c r="C61" s="537">
        <v>91721</v>
      </c>
      <c r="D61" s="538" t="s">
        <v>306</v>
      </c>
      <c r="E61" s="539" t="s">
        <v>305</v>
      </c>
      <c r="F61" s="540">
        <f>Výdaje!D489</f>
        <v>27478.959999999999</v>
      </c>
      <c r="G61" s="541">
        <f>Výdaje!E489</f>
        <v>28228.959999999999</v>
      </c>
      <c r="H61" s="491">
        <f t="shared" si="5"/>
        <v>750</v>
      </c>
      <c r="I61" s="492">
        <f t="shared" si="6"/>
        <v>2.7293609365128813E-2</v>
      </c>
    </row>
    <row r="62" spans="1:12" ht="13.5" thickBot="1" x14ac:dyDescent="0.25">
      <c r="A62" s="504" t="s">
        <v>121</v>
      </c>
      <c r="B62" s="106" t="s">
        <v>11</v>
      </c>
      <c r="C62" s="498">
        <v>918</v>
      </c>
      <c r="D62" s="499" t="s">
        <v>11</v>
      </c>
      <c r="E62" s="500" t="s">
        <v>532</v>
      </c>
      <c r="F62" s="528">
        <f>SUM(F63)</f>
        <v>1062202.7150000001</v>
      </c>
      <c r="G62" s="501">
        <f>SUM(G63)</f>
        <v>1099300</v>
      </c>
      <c r="H62" s="502">
        <f t="shared" ref="H62:H63" si="9">G62-F62</f>
        <v>37097.284999999916</v>
      </c>
      <c r="I62" s="503">
        <f>(G62/F62)-1</f>
        <v>3.4924863659381522E-2</v>
      </c>
    </row>
    <row r="63" spans="1:12" ht="13.5" thickBot="1" x14ac:dyDescent="0.25">
      <c r="A63" s="535"/>
      <c r="B63" s="536" t="s">
        <v>122</v>
      </c>
      <c r="C63" s="537">
        <v>91821</v>
      </c>
      <c r="D63" s="538" t="s">
        <v>306</v>
      </c>
      <c r="E63" s="539" t="s">
        <v>305</v>
      </c>
      <c r="F63" s="540">
        <f>Výdaje!D210</f>
        <v>1062202.7150000001</v>
      </c>
      <c r="G63" s="541">
        <f>Výdaje!E210</f>
        <v>1099300</v>
      </c>
      <c r="H63" s="491">
        <f t="shared" si="9"/>
        <v>37097.284999999916</v>
      </c>
      <c r="I63" s="492">
        <f t="shared" ref="I63" si="10">(G63/F63)-1</f>
        <v>3.4924863659381522E-2</v>
      </c>
      <c r="L63" s="166"/>
    </row>
    <row r="64" spans="1:12" ht="13.5" thickBot="1" x14ac:dyDescent="0.25">
      <c r="A64" s="90" t="s">
        <v>121</v>
      </c>
      <c r="B64" s="91" t="s">
        <v>11</v>
      </c>
      <c r="C64" s="92">
        <v>920</v>
      </c>
      <c r="D64" s="93" t="s">
        <v>11</v>
      </c>
      <c r="E64" s="94" t="s">
        <v>142</v>
      </c>
      <c r="F64" s="488">
        <f>SUM(F65:F76)</f>
        <v>1492535.4682199999</v>
      </c>
      <c r="G64" s="277">
        <f>SUM(G65:G76)</f>
        <v>1339855.4682199999</v>
      </c>
      <c r="H64" s="196">
        <f t="shared" si="5"/>
        <v>-152680</v>
      </c>
      <c r="I64" s="268">
        <f t="shared" si="6"/>
        <v>-0.10229572646744967</v>
      </c>
    </row>
    <row r="65" spans="1:10" x14ac:dyDescent="0.2">
      <c r="A65" s="99"/>
      <c r="B65" s="100" t="s">
        <v>122</v>
      </c>
      <c r="C65" s="101">
        <v>92001</v>
      </c>
      <c r="D65" s="102" t="s">
        <v>9</v>
      </c>
      <c r="E65" s="103" t="s">
        <v>126</v>
      </c>
      <c r="F65" s="394">
        <f>Výdaje!D506</f>
        <v>0</v>
      </c>
      <c r="G65" s="280">
        <f>Výdaje!E506</f>
        <v>0</v>
      </c>
      <c r="H65" s="245">
        <f t="shared" si="5"/>
        <v>0</v>
      </c>
      <c r="I65" s="631" t="s">
        <v>11</v>
      </c>
    </row>
    <row r="66" spans="1:10" x14ac:dyDescent="0.2">
      <c r="A66" s="99"/>
      <c r="B66" s="100" t="s">
        <v>122</v>
      </c>
      <c r="C66" s="101">
        <v>92002</v>
      </c>
      <c r="D66" s="102" t="s">
        <v>16</v>
      </c>
      <c r="E66" s="103" t="s">
        <v>137</v>
      </c>
      <c r="F66" s="394">
        <f>Výdaje!D507</f>
        <v>25000</v>
      </c>
      <c r="G66" s="280">
        <f>Výdaje!E507</f>
        <v>0</v>
      </c>
      <c r="H66" s="245">
        <f t="shared" si="5"/>
        <v>-25000</v>
      </c>
      <c r="I66" s="631" t="s">
        <v>11</v>
      </c>
    </row>
    <row r="67" spans="1:10" x14ac:dyDescent="0.2">
      <c r="A67" s="99"/>
      <c r="B67" s="100" t="s">
        <v>122</v>
      </c>
      <c r="C67" s="101">
        <v>92004</v>
      </c>
      <c r="D67" s="102" t="s">
        <v>22</v>
      </c>
      <c r="E67" s="103" t="s">
        <v>130</v>
      </c>
      <c r="F67" s="394">
        <f>Výdaje!D509</f>
        <v>213500</v>
      </c>
      <c r="G67" s="280">
        <f>Výdaje!E509</f>
        <v>328000</v>
      </c>
      <c r="H67" s="245">
        <f t="shared" si="5"/>
        <v>114500</v>
      </c>
      <c r="I67" s="272">
        <f>(G67/F67)-1</f>
        <v>0.53629976580796246</v>
      </c>
    </row>
    <row r="68" spans="1:10" x14ac:dyDescent="0.2">
      <c r="A68" s="99"/>
      <c r="B68" s="100" t="s">
        <v>122</v>
      </c>
      <c r="C68" s="101">
        <v>92005</v>
      </c>
      <c r="D68" s="102" t="s">
        <v>26</v>
      </c>
      <c r="E68" s="103" t="s">
        <v>131</v>
      </c>
      <c r="F68" s="394">
        <f>Výdaje!D539</f>
        <v>5000</v>
      </c>
      <c r="G68" s="280">
        <f>Výdaje!E539</f>
        <v>103000</v>
      </c>
      <c r="H68" s="245">
        <f t="shared" si="5"/>
        <v>98000</v>
      </c>
      <c r="I68" s="272">
        <f>(G68/F68)-1</f>
        <v>19.600000000000001</v>
      </c>
    </row>
    <row r="69" spans="1:10" x14ac:dyDescent="0.2">
      <c r="A69" s="99"/>
      <c r="B69" s="100" t="s">
        <v>122</v>
      </c>
      <c r="C69" s="101">
        <v>92006</v>
      </c>
      <c r="D69" s="102" t="s">
        <v>29</v>
      </c>
      <c r="E69" s="103" t="s">
        <v>304</v>
      </c>
      <c r="F69" s="394">
        <f>Výdaje!D548</f>
        <v>745000</v>
      </c>
      <c r="G69" s="280">
        <f>Výdaje!E548</f>
        <v>520000</v>
      </c>
      <c r="H69" s="245">
        <f t="shared" si="5"/>
        <v>-225000</v>
      </c>
      <c r="I69" s="272">
        <f>(G69/F69)-1</f>
        <v>-0.30201342281879195</v>
      </c>
      <c r="J69" s="166"/>
    </row>
    <row r="70" spans="1:10" x14ac:dyDescent="0.2">
      <c r="A70" s="99"/>
      <c r="B70" s="100" t="s">
        <v>122</v>
      </c>
      <c r="C70" s="101">
        <v>92007</v>
      </c>
      <c r="D70" s="102" t="s">
        <v>30</v>
      </c>
      <c r="E70" s="103" t="s">
        <v>132</v>
      </c>
      <c r="F70" s="394">
        <f>Výdaje!D558</f>
        <v>0</v>
      </c>
      <c r="G70" s="280">
        <f>Výdaje!E558</f>
        <v>0</v>
      </c>
      <c r="H70" s="245">
        <f t="shared" si="5"/>
        <v>0</v>
      </c>
      <c r="I70" s="631" t="s">
        <v>11</v>
      </c>
    </row>
    <row r="71" spans="1:10" x14ac:dyDescent="0.2">
      <c r="A71" s="99"/>
      <c r="B71" s="100" t="s">
        <v>122</v>
      </c>
      <c r="C71" s="101">
        <v>92008</v>
      </c>
      <c r="D71" s="102" t="s">
        <v>33</v>
      </c>
      <c r="E71" s="103" t="s">
        <v>133</v>
      </c>
      <c r="F71" s="394">
        <f>Výdaje!D563</f>
        <v>4400</v>
      </c>
      <c r="G71" s="280">
        <f>Výdaje!E563</f>
        <v>5000</v>
      </c>
      <c r="H71" s="245">
        <f t="shared" si="5"/>
        <v>600</v>
      </c>
      <c r="I71" s="272">
        <f t="shared" ref="I71:I77" si="11">(G71/F71)-1</f>
        <v>0.13636363636363646</v>
      </c>
    </row>
    <row r="72" spans="1:10" x14ac:dyDescent="0.2">
      <c r="A72" s="99"/>
      <c r="B72" s="100" t="s">
        <v>122</v>
      </c>
      <c r="C72" s="101">
        <v>92009</v>
      </c>
      <c r="D72" s="102" t="s">
        <v>37</v>
      </c>
      <c r="E72" s="103" t="s">
        <v>134</v>
      </c>
      <c r="F72" s="394">
        <f>Výdaje!D572</f>
        <v>225935.46822000001</v>
      </c>
      <c r="G72" s="280">
        <f>Výdaje!E572</f>
        <v>165935.46821999998</v>
      </c>
      <c r="H72" s="245">
        <f t="shared" si="5"/>
        <v>-60000.000000000029</v>
      </c>
      <c r="I72" s="272">
        <f t="shared" si="11"/>
        <v>-0.26556255408989726</v>
      </c>
    </row>
    <row r="73" spans="1:10" x14ac:dyDescent="0.2">
      <c r="A73" s="99"/>
      <c r="B73" s="100" t="s">
        <v>122</v>
      </c>
      <c r="C73" s="101">
        <v>92011</v>
      </c>
      <c r="D73" s="102" t="s">
        <v>43</v>
      </c>
      <c r="E73" s="103" t="s">
        <v>138</v>
      </c>
      <c r="F73" s="394">
        <f>Výdaje!D588</f>
        <v>1500</v>
      </c>
      <c r="G73" s="280">
        <f>Výdaje!E588</f>
        <v>3000</v>
      </c>
      <c r="H73" s="245">
        <f t="shared" si="5"/>
        <v>1500</v>
      </c>
      <c r="I73" s="272">
        <f t="shared" si="11"/>
        <v>1</v>
      </c>
    </row>
    <row r="74" spans="1:10" x14ac:dyDescent="0.2">
      <c r="A74" s="99"/>
      <c r="B74" s="100" t="s">
        <v>122</v>
      </c>
      <c r="C74" s="101">
        <v>92012</v>
      </c>
      <c r="D74" s="102" t="s">
        <v>46</v>
      </c>
      <c r="E74" s="103" t="s">
        <v>139</v>
      </c>
      <c r="F74" s="394">
        <f>Výdaje!D591</f>
        <v>10200</v>
      </c>
      <c r="G74" s="280">
        <f>Výdaje!E591</f>
        <v>7420</v>
      </c>
      <c r="H74" s="245">
        <f t="shared" si="5"/>
        <v>-2780</v>
      </c>
      <c r="I74" s="272">
        <f t="shared" si="11"/>
        <v>-0.27254901960784317</v>
      </c>
    </row>
    <row r="75" spans="1:10" ht="12.75" customHeight="1" x14ac:dyDescent="0.2">
      <c r="A75" s="99"/>
      <c r="B75" s="100" t="s">
        <v>122</v>
      </c>
      <c r="C75" s="101">
        <v>92014</v>
      </c>
      <c r="D75" s="102" t="s">
        <v>52</v>
      </c>
      <c r="E75" s="103" t="s">
        <v>140</v>
      </c>
      <c r="F75" s="394">
        <f>Výdaje!D594</f>
        <v>243000</v>
      </c>
      <c r="G75" s="280">
        <f>Výdaje!E594</f>
        <v>193600</v>
      </c>
      <c r="H75" s="245">
        <f t="shared" si="5"/>
        <v>-49400</v>
      </c>
      <c r="I75" s="272">
        <f t="shared" si="11"/>
        <v>-0.20329218106995883</v>
      </c>
    </row>
    <row r="76" spans="1:10" ht="13.5" thickBot="1" x14ac:dyDescent="0.25">
      <c r="A76" s="99"/>
      <c r="B76" s="100" t="s">
        <v>122</v>
      </c>
      <c r="C76" s="101">
        <v>92015</v>
      </c>
      <c r="D76" s="102" t="s">
        <v>54</v>
      </c>
      <c r="E76" s="103" t="s">
        <v>127</v>
      </c>
      <c r="F76" s="394">
        <f>Výdaje!D610</f>
        <v>19000</v>
      </c>
      <c r="G76" s="280">
        <f>Výdaje!E610</f>
        <v>13900</v>
      </c>
      <c r="H76" s="245">
        <f t="shared" si="5"/>
        <v>-5100</v>
      </c>
      <c r="I76" s="272">
        <f t="shared" si="11"/>
        <v>-0.26842105263157889</v>
      </c>
    </row>
    <row r="77" spans="1:10" ht="13.5" thickBot="1" x14ac:dyDescent="0.25">
      <c r="A77" s="90" t="s">
        <v>121</v>
      </c>
      <c r="B77" s="91" t="s">
        <v>11</v>
      </c>
      <c r="C77" s="92">
        <v>919</v>
      </c>
      <c r="D77" s="78" t="s">
        <v>11</v>
      </c>
      <c r="E77" s="94" t="s">
        <v>203</v>
      </c>
      <c r="F77" s="488">
        <f>SUM(F78:F81)</f>
        <v>12926.835779999999</v>
      </c>
      <c r="G77" s="277">
        <f>SUM(G78:G81)</f>
        <v>3345.5267800000001</v>
      </c>
      <c r="H77" s="196">
        <f t="shared" si="5"/>
        <v>-9581.3089999999993</v>
      </c>
      <c r="I77" s="268">
        <f t="shared" si="11"/>
        <v>-0.7411952285201846</v>
      </c>
    </row>
    <row r="78" spans="1:10" x14ac:dyDescent="0.2">
      <c r="A78" s="95"/>
      <c r="B78" s="96" t="s">
        <v>122</v>
      </c>
      <c r="C78" s="97">
        <v>91903</v>
      </c>
      <c r="D78" s="83" t="s">
        <v>18</v>
      </c>
      <c r="E78" s="98" t="s">
        <v>143</v>
      </c>
      <c r="F78" s="392">
        <f>Výdaje!D500</f>
        <v>0</v>
      </c>
      <c r="G78" s="278">
        <f>Výdaje!E500</f>
        <v>0</v>
      </c>
      <c r="H78" s="245">
        <f t="shared" si="5"/>
        <v>0</v>
      </c>
      <c r="I78" s="630" t="s">
        <v>11</v>
      </c>
    </row>
    <row r="79" spans="1:10" x14ac:dyDescent="0.2">
      <c r="A79" s="99"/>
      <c r="B79" s="100" t="s">
        <v>122</v>
      </c>
      <c r="C79" s="101">
        <v>91903</v>
      </c>
      <c r="D79" s="102" t="s">
        <v>18</v>
      </c>
      <c r="E79" s="103" t="s">
        <v>246</v>
      </c>
      <c r="F79" s="394">
        <f>Výdaje!D501</f>
        <v>0</v>
      </c>
      <c r="G79" s="280">
        <f>Výdaje!E501</f>
        <v>0</v>
      </c>
      <c r="H79" s="245">
        <f t="shared" ref="H79:H94" si="12">G79-F79</f>
        <v>0</v>
      </c>
      <c r="I79" s="631" t="s">
        <v>11</v>
      </c>
    </row>
    <row r="80" spans="1:10" x14ac:dyDescent="0.2">
      <c r="A80" s="99"/>
      <c r="B80" s="100" t="s">
        <v>122</v>
      </c>
      <c r="C80" s="101">
        <v>91903</v>
      </c>
      <c r="D80" s="102" t="s">
        <v>18</v>
      </c>
      <c r="E80" s="103" t="s">
        <v>245</v>
      </c>
      <c r="F80" s="394">
        <v>0</v>
      </c>
      <c r="G80" s="280">
        <f>Výdaje!E502</f>
        <v>0</v>
      </c>
      <c r="H80" s="245">
        <f t="shared" si="12"/>
        <v>0</v>
      </c>
      <c r="I80" s="631" t="s">
        <v>11</v>
      </c>
    </row>
    <row r="81" spans="1:9" ht="23.25" thickBot="1" x14ac:dyDescent="0.25">
      <c r="A81" s="104"/>
      <c r="B81" s="105" t="s">
        <v>122</v>
      </c>
      <c r="C81" s="106">
        <v>91903</v>
      </c>
      <c r="D81" s="88" t="s">
        <v>18</v>
      </c>
      <c r="E81" s="89" t="s">
        <v>172</v>
      </c>
      <c r="F81" s="393">
        <f>Výdaje!D503</f>
        <v>12926.835779999999</v>
      </c>
      <c r="G81" s="279">
        <f>Výdaje!E503</f>
        <v>3345.5267800000001</v>
      </c>
      <c r="H81" s="245">
        <f t="shared" si="12"/>
        <v>-9581.3089999999993</v>
      </c>
      <c r="I81" s="272">
        <f>(G81/F81)-1</f>
        <v>-0.7411952285201846</v>
      </c>
    </row>
    <row r="82" spans="1:9" ht="13.5" thickBot="1" x14ac:dyDescent="0.25">
      <c r="A82" s="90" t="s">
        <v>121</v>
      </c>
      <c r="B82" s="91" t="s">
        <v>11</v>
      </c>
      <c r="C82" s="92">
        <v>923</v>
      </c>
      <c r="D82" s="93" t="s">
        <v>11</v>
      </c>
      <c r="E82" s="94" t="s">
        <v>144</v>
      </c>
      <c r="F82" s="488">
        <f>SUM(F83:F93)</f>
        <v>317418.96999999997</v>
      </c>
      <c r="G82" s="507">
        <f>SUM(G83:G93)</f>
        <v>396245</v>
      </c>
      <c r="H82" s="196">
        <f>SUM(H83:H93)</f>
        <v>78826.03</v>
      </c>
      <c r="I82" s="268">
        <f>(G82/F82)-1</f>
        <v>0.24833433868177446</v>
      </c>
    </row>
    <row r="83" spans="1:9" x14ac:dyDescent="0.2">
      <c r="A83" s="99"/>
      <c r="B83" s="100" t="s">
        <v>122</v>
      </c>
      <c r="C83" s="112">
        <v>92301</v>
      </c>
      <c r="D83" s="113" t="s">
        <v>9</v>
      </c>
      <c r="E83" s="111" t="s">
        <v>126</v>
      </c>
      <c r="F83" s="394">
        <f>Výdaje!D629</f>
        <v>591.32000000000005</v>
      </c>
      <c r="G83" s="280">
        <f>Výdaje!E629</f>
        <v>0</v>
      </c>
      <c r="H83" s="245">
        <f t="shared" si="12"/>
        <v>-591.32000000000005</v>
      </c>
      <c r="I83" s="631" t="s">
        <v>11</v>
      </c>
    </row>
    <row r="84" spans="1:9" x14ac:dyDescent="0.2">
      <c r="A84" s="99"/>
      <c r="B84" s="100" t="s">
        <v>122</v>
      </c>
      <c r="C84" s="112">
        <v>92302</v>
      </c>
      <c r="D84" s="113" t="s">
        <v>16</v>
      </c>
      <c r="E84" s="103" t="s">
        <v>197</v>
      </c>
      <c r="F84" s="394">
        <f>Výdaje!D633</f>
        <v>40642.699999999997</v>
      </c>
      <c r="G84" s="280">
        <f>Výdaje!E633</f>
        <v>8900</v>
      </c>
      <c r="H84" s="245">
        <f t="shared" si="12"/>
        <v>-31742.699999999997</v>
      </c>
      <c r="I84" s="272">
        <f>(G84/F84)-1</f>
        <v>-0.78101848548447816</v>
      </c>
    </row>
    <row r="85" spans="1:9" x14ac:dyDescent="0.2">
      <c r="A85" s="99"/>
      <c r="B85" s="100" t="s">
        <v>122</v>
      </c>
      <c r="C85" s="112">
        <v>92303</v>
      </c>
      <c r="D85" s="113" t="s">
        <v>18</v>
      </c>
      <c r="E85" s="103" t="s">
        <v>150</v>
      </c>
      <c r="F85" s="394">
        <f>Výdaje!D643</f>
        <v>1500</v>
      </c>
      <c r="G85" s="280">
        <f>Výdaje!E643</f>
        <v>3000</v>
      </c>
      <c r="H85" s="245">
        <f t="shared" si="12"/>
        <v>1500</v>
      </c>
      <c r="I85" s="272">
        <f t="shared" ref="I85:I88" si="13">(G85/F85)-1</f>
        <v>1</v>
      </c>
    </row>
    <row r="86" spans="1:9" x14ac:dyDescent="0.2">
      <c r="A86" s="99"/>
      <c r="B86" s="100" t="s">
        <v>122</v>
      </c>
      <c r="C86" s="112">
        <v>92304</v>
      </c>
      <c r="D86" s="113" t="s">
        <v>22</v>
      </c>
      <c r="E86" s="103" t="s">
        <v>130</v>
      </c>
      <c r="F86" s="394">
        <f>Výdaje!D646</f>
        <v>5249.52</v>
      </c>
      <c r="G86" s="280">
        <f>Výdaje!E646</f>
        <v>7900</v>
      </c>
      <c r="H86" s="245">
        <f t="shared" si="12"/>
        <v>2650.4799999999996</v>
      </c>
      <c r="I86" s="272">
        <f t="shared" si="13"/>
        <v>0.50489949557292846</v>
      </c>
    </row>
    <row r="87" spans="1:9" x14ac:dyDescent="0.2">
      <c r="A87" s="99"/>
      <c r="B87" s="100" t="s">
        <v>122</v>
      </c>
      <c r="C87" s="112">
        <v>92305</v>
      </c>
      <c r="D87" s="113" t="s">
        <v>26</v>
      </c>
      <c r="E87" s="103" t="s">
        <v>131</v>
      </c>
      <c r="F87" s="394">
        <f>Výdaje!D662</f>
        <v>10637</v>
      </c>
      <c r="G87" s="280">
        <f>Výdaje!E662</f>
        <v>6185</v>
      </c>
      <c r="H87" s="245">
        <f t="shared" si="12"/>
        <v>-4452</v>
      </c>
      <c r="I87" s="272">
        <f t="shared" si="13"/>
        <v>-0.41853906176553535</v>
      </c>
    </row>
    <row r="88" spans="1:9" x14ac:dyDescent="0.2">
      <c r="A88" s="99"/>
      <c r="B88" s="100" t="s">
        <v>122</v>
      </c>
      <c r="C88" s="112">
        <v>92306</v>
      </c>
      <c r="D88" s="113" t="s">
        <v>29</v>
      </c>
      <c r="E88" s="103" t="s">
        <v>304</v>
      </c>
      <c r="F88" s="394">
        <f>Výdaje!D670</f>
        <v>92570</v>
      </c>
      <c r="G88" s="280">
        <f>Výdaje!E670</f>
        <v>204000</v>
      </c>
      <c r="H88" s="245">
        <f t="shared" si="12"/>
        <v>111430</v>
      </c>
      <c r="I88" s="272">
        <f t="shared" si="13"/>
        <v>1.2037377120017285</v>
      </c>
    </row>
    <row r="89" spans="1:9" x14ac:dyDescent="0.2">
      <c r="A89" s="99"/>
      <c r="B89" s="100" t="s">
        <v>122</v>
      </c>
      <c r="C89" s="112">
        <v>92307</v>
      </c>
      <c r="D89" s="113" t="s">
        <v>30</v>
      </c>
      <c r="E89" s="103" t="s">
        <v>145</v>
      </c>
      <c r="F89" s="394">
        <f>Výdaje!D687</f>
        <v>9442.43</v>
      </c>
      <c r="G89" s="280">
        <f>Výdaje!E687</f>
        <v>4310</v>
      </c>
      <c r="H89" s="245">
        <f t="shared" si="12"/>
        <v>-5132.43</v>
      </c>
      <c r="I89" s="631" t="s">
        <v>11</v>
      </c>
    </row>
    <row r="90" spans="1:9" x14ac:dyDescent="0.2">
      <c r="A90" s="99"/>
      <c r="B90" s="100" t="s">
        <v>122</v>
      </c>
      <c r="C90" s="112">
        <v>92308</v>
      </c>
      <c r="D90" s="113" t="s">
        <v>33</v>
      </c>
      <c r="E90" s="103" t="s">
        <v>133</v>
      </c>
      <c r="F90" s="394">
        <f>Výdaje!D694</f>
        <v>0</v>
      </c>
      <c r="G90" s="280">
        <f>Výdaje!E694</f>
        <v>450</v>
      </c>
      <c r="H90" s="245">
        <f t="shared" si="12"/>
        <v>450</v>
      </c>
      <c r="I90" s="631" t="s">
        <v>11</v>
      </c>
    </row>
    <row r="91" spans="1:9" x14ac:dyDescent="0.2">
      <c r="A91" s="99"/>
      <c r="B91" s="100" t="s">
        <v>122</v>
      </c>
      <c r="C91" s="112">
        <v>92309</v>
      </c>
      <c r="D91" s="113" t="s">
        <v>37</v>
      </c>
      <c r="E91" s="103" t="s">
        <v>134</v>
      </c>
      <c r="F91" s="394">
        <f>Výdaje!D698</f>
        <v>0</v>
      </c>
      <c r="G91" s="280">
        <f>Výdaje!E698</f>
        <v>0</v>
      </c>
      <c r="H91" s="245">
        <f t="shared" si="12"/>
        <v>0</v>
      </c>
      <c r="I91" s="631" t="s">
        <v>11</v>
      </c>
    </row>
    <row r="92" spans="1:9" x14ac:dyDescent="0.2">
      <c r="A92" s="99"/>
      <c r="B92" s="100" t="s">
        <v>122</v>
      </c>
      <c r="C92" s="101">
        <v>92314</v>
      </c>
      <c r="D92" s="102" t="s">
        <v>52</v>
      </c>
      <c r="E92" s="103" t="s">
        <v>198</v>
      </c>
      <c r="F92" s="394">
        <f>Výdaje!D702</f>
        <v>156786</v>
      </c>
      <c r="G92" s="280">
        <f>Výdaje!E702</f>
        <v>161500</v>
      </c>
      <c r="H92" s="245">
        <f t="shared" si="12"/>
        <v>4714</v>
      </c>
      <c r="I92" s="272">
        <f t="shared" ref="I92:I104" si="14">(G92/F92)-1</f>
        <v>3.0066460015562679E-2</v>
      </c>
    </row>
    <row r="93" spans="1:9" ht="13.5" thickBot="1" x14ac:dyDescent="0.25">
      <c r="A93" s="144"/>
      <c r="B93" s="536" t="s">
        <v>122</v>
      </c>
      <c r="C93" s="537">
        <v>92321</v>
      </c>
      <c r="D93" s="538" t="s">
        <v>306</v>
      </c>
      <c r="E93" s="539" t="s">
        <v>305</v>
      </c>
      <c r="F93" s="397">
        <f>'[1]Sumární přehled za odbory'!E1813</f>
        <v>0</v>
      </c>
      <c r="G93" s="283">
        <f>'[1]Sumární přehled za odbory'!H1813</f>
        <v>0</v>
      </c>
      <c r="H93" s="245">
        <f t="shared" si="12"/>
        <v>0</v>
      </c>
      <c r="I93" s="631" t="s">
        <v>11</v>
      </c>
    </row>
    <row r="94" spans="1:9" ht="13.5" thickBot="1" x14ac:dyDescent="0.25">
      <c r="A94" s="90" t="s">
        <v>121</v>
      </c>
      <c r="B94" s="91" t="s">
        <v>11</v>
      </c>
      <c r="C94" s="92">
        <v>924</v>
      </c>
      <c r="D94" s="78" t="s">
        <v>11</v>
      </c>
      <c r="E94" s="94" t="s">
        <v>146</v>
      </c>
      <c r="F94" s="488">
        <f>SUM(F95:F95)</f>
        <v>39000</v>
      </c>
      <c r="G94" s="277">
        <f>SUM(G95:G95)</f>
        <v>169000</v>
      </c>
      <c r="H94" s="196">
        <f t="shared" si="12"/>
        <v>130000</v>
      </c>
      <c r="I94" s="268">
        <f t="shared" si="14"/>
        <v>3.333333333333333</v>
      </c>
    </row>
    <row r="95" spans="1:9" ht="13.5" thickBot="1" x14ac:dyDescent="0.25">
      <c r="A95" s="95"/>
      <c r="B95" s="96" t="s">
        <v>122</v>
      </c>
      <c r="C95" s="97">
        <v>92403</v>
      </c>
      <c r="D95" s="83" t="s">
        <v>18</v>
      </c>
      <c r="E95" s="98" t="s">
        <v>150</v>
      </c>
      <c r="F95" s="392">
        <f>Výdaje!D752</f>
        <v>39000</v>
      </c>
      <c r="G95" s="278">
        <f>Výdaje!E753</f>
        <v>169000</v>
      </c>
      <c r="H95" s="197"/>
      <c r="I95" s="274">
        <f t="shared" si="14"/>
        <v>3.333333333333333</v>
      </c>
    </row>
    <row r="96" spans="1:9" ht="13.5" thickBot="1" x14ac:dyDescent="0.25">
      <c r="A96" s="75" t="s">
        <v>121</v>
      </c>
      <c r="B96" s="76" t="s">
        <v>11</v>
      </c>
      <c r="C96" s="77">
        <v>925</v>
      </c>
      <c r="D96" s="78" t="s">
        <v>11</v>
      </c>
      <c r="E96" s="79" t="s">
        <v>147</v>
      </c>
      <c r="F96" s="488">
        <f>F97</f>
        <v>11418.97</v>
      </c>
      <c r="G96" s="277">
        <f>G97</f>
        <v>12100</v>
      </c>
      <c r="H96" s="196">
        <f>G96-F96</f>
        <v>681.03000000000065</v>
      </c>
      <c r="I96" s="268">
        <f t="shared" si="14"/>
        <v>5.9640230248437565E-2</v>
      </c>
    </row>
    <row r="97" spans="1:11" ht="13.5" thickBot="1" x14ac:dyDescent="0.25">
      <c r="A97" s="85"/>
      <c r="B97" s="86" t="s">
        <v>122</v>
      </c>
      <c r="C97" s="87">
        <v>92515</v>
      </c>
      <c r="D97" s="88" t="s">
        <v>54</v>
      </c>
      <c r="E97" s="89" t="s">
        <v>127</v>
      </c>
      <c r="F97" s="393">
        <f>Výdaje!D760</f>
        <v>11418.97</v>
      </c>
      <c r="G97" s="279">
        <f>Výdaje!E760</f>
        <v>12100</v>
      </c>
      <c r="H97" s="198"/>
      <c r="I97" s="271">
        <f t="shared" si="14"/>
        <v>5.9640230248437565E-2</v>
      </c>
    </row>
    <row r="98" spans="1:11" ht="13.5" thickBot="1" x14ac:dyDescent="0.25">
      <c r="A98" s="75" t="s">
        <v>121</v>
      </c>
      <c r="B98" s="76" t="s">
        <v>11</v>
      </c>
      <c r="C98" s="77">
        <v>931</v>
      </c>
      <c r="D98" s="78" t="s">
        <v>11</v>
      </c>
      <c r="E98" s="79" t="s">
        <v>165</v>
      </c>
      <c r="F98" s="488">
        <f>F99</f>
        <v>10000</v>
      </c>
      <c r="G98" s="277">
        <f>G99</f>
        <v>10000</v>
      </c>
      <c r="H98" s="196">
        <f>G98-F98</f>
        <v>0</v>
      </c>
      <c r="I98" s="268">
        <f t="shared" si="14"/>
        <v>0</v>
      </c>
    </row>
    <row r="99" spans="1:11" ht="13.5" thickBot="1" x14ac:dyDescent="0.25">
      <c r="A99" s="80"/>
      <c r="B99" s="81" t="s">
        <v>122</v>
      </c>
      <c r="C99" s="82">
        <v>93101</v>
      </c>
      <c r="D99" s="83" t="s">
        <v>9</v>
      </c>
      <c r="E99" s="111" t="s">
        <v>126</v>
      </c>
      <c r="F99" s="392">
        <f>Výdaje!D772</f>
        <v>10000</v>
      </c>
      <c r="G99" s="278">
        <f>Výdaje!E772</f>
        <v>10000</v>
      </c>
      <c r="H99" s="197"/>
      <c r="I99" s="274">
        <f t="shared" si="14"/>
        <v>0</v>
      </c>
      <c r="J99" s="625"/>
      <c r="K99" s="625"/>
    </row>
    <row r="100" spans="1:11" ht="13.5" thickBot="1" x14ac:dyDescent="0.25">
      <c r="A100" s="75" t="s">
        <v>121</v>
      </c>
      <c r="B100" s="76" t="s">
        <v>11</v>
      </c>
      <c r="C100" s="77">
        <v>932</v>
      </c>
      <c r="D100" s="78" t="s">
        <v>11</v>
      </c>
      <c r="E100" s="79" t="s">
        <v>148</v>
      </c>
      <c r="F100" s="488">
        <f>F101</f>
        <v>26000</v>
      </c>
      <c r="G100" s="277">
        <f>G101</f>
        <v>26000</v>
      </c>
      <c r="H100" s="196">
        <f>G100-F100</f>
        <v>0</v>
      </c>
      <c r="I100" s="268">
        <f t="shared" si="14"/>
        <v>0</v>
      </c>
      <c r="J100" s="625"/>
      <c r="K100" s="625"/>
    </row>
    <row r="101" spans="1:11" ht="13.5" thickBot="1" x14ac:dyDescent="0.25">
      <c r="A101" s="80"/>
      <c r="B101" s="81" t="s">
        <v>122</v>
      </c>
      <c r="C101" s="82">
        <v>93208</v>
      </c>
      <c r="D101" s="83" t="s">
        <v>33</v>
      </c>
      <c r="E101" s="103" t="s">
        <v>133</v>
      </c>
      <c r="F101" s="392">
        <f>Výdaje!D773</f>
        <v>26000</v>
      </c>
      <c r="G101" s="278">
        <f>Výdaje!E773</f>
        <v>26000</v>
      </c>
      <c r="H101" s="197"/>
      <c r="I101" s="274">
        <f t="shared" si="14"/>
        <v>0</v>
      </c>
      <c r="K101" s="625"/>
    </row>
    <row r="102" spans="1:11" ht="13.5" thickBot="1" x14ac:dyDescent="0.25">
      <c r="A102" s="75" t="s">
        <v>121</v>
      </c>
      <c r="B102" s="76" t="s">
        <v>11</v>
      </c>
      <c r="C102" s="77">
        <v>934</v>
      </c>
      <c r="D102" s="78" t="s">
        <v>11</v>
      </c>
      <c r="E102" s="79" t="s">
        <v>166</v>
      </c>
      <c r="F102" s="488">
        <f>F103</f>
        <v>2000</v>
      </c>
      <c r="G102" s="277">
        <f>G103</f>
        <v>2000</v>
      </c>
      <c r="H102" s="196">
        <f>G102-F102</f>
        <v>0</v>
      </c>
      <c r="I102" s="268">
        <f t="shared" si="14"/>
        <v>0</v>
      </c>
      <c r="J102" s="628"/>
    </row>
    <row r="103" spans="1:11" ht="13.5" thickBot="1" x14ac:dyDescent="0.25">
      <c r="A103" s="85"/>
      <c r="B103" s="86" t="s">
        <v>122</v>
      </c>
      <c r="C103" s="87">
        <v>93408</v>
      </c>
      <c r="D103" s="88" t="s">
        <v>33</v>
      </c>
      <c r="E103" s="103" t="s">
        <v>133</v>
      </c>
      <c r="F103" s="393">
        <f>Výdaje!D779</f>
        <v>2000</v>
      </c>
      <c r="G103" s="279">
        <f>Výdaje!E779</f>
        <v>2000</v>
      </c>
      <c r="H103" s="198"/>
      <c r="I103" s="271">
        <f t="shared" si="14"/>
        <v>0</v>
      </c>
    </row>
    <row r="104" spans="1:11" ht="13.5" thickBot="1" x14ac:dyDescent="0.25">
      <c r="A104" s="75" t="s">
        <v>121</v>
      </c>
      <c r="B104" s="76" t="s">
        <v>11</v>
      </c>
      <c r="C104" s="77">
        <v>926</v>
      </c>
      <c r="D104" s="78" t="s">
        <v>11</v>
      </c>
      <c r="E104" s="79" t="s">
        <v>168</v>
      </c>
      <c r="F104" s="488">
        <f>SUM(F105:F113)</f>
        <v>166750</v>
      </c>
      <c r="G104" s="277">
        <f>SUM(G105:G113)</f>
        <v>298850</v>
      </c>
      <c r="H104" s="196">
        <f>G104-F104</f>
        <v>132100</v>
      </c>
      <c r="I104" s="268">
        <f t="shared" si="14"/>
        <v>0.79220389805097446</v>
      </c>
    </row>
    <row r="105" spans="1:11" x14ac:dyDescent="0.2">
      <c r="A105" s="107"/>
      <c r="B105" s="108" t="s">
        <v>122</v>
      </c>
      <c r="C105" s="141" t="s">
        <v>167</v>
      </c>
      <c r="D105" s="142" t="s">
        <v>11</v>
      </c>
      <c r="E105" s="111" t="s">
        <v>177</v>
      </c>
      <c r="F105" s="396">
        <f>Výdaje!D770</f>
        <v>0</v>
      </c>
      <c r="G105" s="282">
        <f>'[1]Sumární přehled za odbory'!H1848</f>
        <v>0</v>
      </c>
      <c r="H105" s="200"/>
      <c r="I105" s="632" t="s">
        <v>11</v>
      </c>
    </row>
    <row r="106" spans="1:11" x14ac:dyDescent="0.2">
      <c r="A106" s="107"/>
      <c r="B106" s="108" t="s">
        <v>122</v>
      </c>
      <c r="C106" s="141">
        <v>92601</v>
      </c>
      <c r="D106" s="142" t="s">
        <v>9</v>
      </c>
      <c r="E106" s="111" t="s">
        <v>126</v>
      </c>
      <c r="F106" s="396">
        <f>Výdaje!D762</f>
        <v>27050</v>
      </c>
      <c r="G106" s="282">
        <f>Výdaje!E762</f>
        <v>27050</v>
      </c>
      <c r="H106" s="246">
        <f>G106-F106</f>
        <v>0</v>
      </c>
      <c r="I106" s="272">
        <f t="shared" ref="I106:I113" si="15">(G106/F106)-1</f>
        <v>0</v>
      </c>
    </row>
    <row r="107" spans="1:11" x14ac:dyDescent="0.2">
      <c r="A107" s="99"/>
      <c r="B107" s="100" t="s">
        <v>122</v>
      </c>
      <c r="C107" s="112">
        <v>92602</v>
      </c>
      <c r="D107" s="113" t="s">
        <v>16</v>
      </c>
      <c r="E107" s="103" t="s">
        <v>137</v>
      </c>
      <c r="F107" s="394">
        <f>Výdaje!D763</f>
        <v>36550</v>
      </c>
      <c r="G107" s="280">
        <f>Výdaje!E763</f>
        <v>138200</v>
      </c>
      <c r="H107" s="246">
        <f t="shared" ref="H107:H113" si="16">G107-F107</f>
        <v>101650</v>
      </c>
      <c r="I107" s="272">
        <f t="shared" si="15"/>
        <v>2.7811217510259918</v>
      </c>
    </row>
    <row r="108" spans="1:11" s="115" customFormat="1" x14ac:dyDescent="0.2">
      <c r="A108" s="99"/>
      <c r="B108" s="100" t="s">
        <v>122</v>
      </c>
      <c r="C108" s="112">
        <v>92604</v>
      </c>
      <c r="D108" s="113" t="s">
        <v>22</v>
      </c>
      <c r="E108" s="103" t="s">
        <v>130</v>
      </c>
      <c r="F108" s="394">
        <f>Výdaje!D764</f>
        <v>34250</v>
      </c>
      <c r="G108" s="280">
        <f>Výdaje!E764</f>
        <v>52500</v>
      </c>
      <c r="H108" s="246">
        <f t="shared" si="16"/>
        <v>18250</v>
      </c>
      <c r="I108" s="272">
        <f t="shared" si="15"/>
        <v>0.53284671532846706</v>
      </c>
      <c r="K108" s="70"/>
    </row>
    <row r="109" spans="1:11" x14ac:dyDescent="0.2">
      <c r="A109" s="99"/>
      <c r="B109" s="100" t="s">
        <v>122</v>
      </c>
      <c r="C109" s="112">
        <v>92605</v>
      </c>
      <c r="D109" s="113" t="s">
        <v>26</v>
      </c>
      <c r="E109" s="103" t="s">
        <v>131</v>
      </c>
      <c r="F109" s="394">
        <f>Výdaje!D765</f>
        <v>1500</v>
      </c>
      <c r="G109" s="280">
        <f>Výdaje!E765</f>
        <v>2500</v>
      </c>
      <c r="H109" s="246">
        <f t="shared" si="16"/>
        <v>1000</v>
      </c>
      <c r="I109" s="272">
        <f t="shared" si="15"/>
        <v>0.66666666666666674</v>
      </c>
      <c r="K109" s="115"/>
    </row>
    <row r="110" spans="1:11" s="115" customFormat="1" x14ac:dyDescent="0.2">
      <c r="A110" s="99"/>
      <c r="B110" s="100" t="s">
        <v>122</v>
      </c>
      <c r="C110" s="112">
        <v>92606</v>
      </c>
      <c r="D110" s="113" t="s">
        <v>29</v>
      </c>
      <c r="E110" s="103" t="s">
        <v>304</v>
      </c>
      <c r="F110" s="394">
        <f>Výdaje!D766</f>
        <v>14000</v>
      </c>
      <c r="G110" s="280">
        <f>Výdaje!E766</f>
        <v>14000</v>
      </c>
      <c r="H110" s="246">
        <f t="shared" si="16"/>
        <v>0</v>
      </c>
      <c r="I110" s="272">
        <f t="shared" si="15"/>
        <v>0</v>
      </c>
      <c r="J110" s="629"/>
      <c r="K110" s="70"/>
    </row>
    <row r="111" spans="1:11" x14ac:dyDescent="0.2">
      <c r="A111" s="99"/>
      <c r="B111" s="100" t="s">
        <v>122</v>
      </c>
      <c r="C111" s="112">
        <v>92607</v>
      </c>
      <c r="D111" s="113" t="s">
        <v>30</v>
      </c>
      <c r="E111" s="103" t="s">
        <v>145</v>
      </c>
      <c r="F111" s="394">
        <f>Výdaje!D767</f>
        <v>23300</v>
      </c>
      <c r="G111" s="280">
        <f>Výdaje!E767</f>
        <v>24500</v>
      </c>
      <c r="H111" s="246">
        <f t="shared" si="16"/>
        <v>1200</v>
      </c>
      <c r="I111" s="272">
        <f t="shared" si="15"/>
        <v>5.1502145922746712E-2</v>
      </c>
      <c r="K111" s="115"/>
    </row>
    <row r="112" spans="1:11" s="115" customFormat="1" x14ac:dyDescent="0.2">
      <c r="A112" s="99"/>
      <c r="B112" s="100" t="s">
        <v>122</v>
      </c>
      <c r="C112" s="112">
        <v>92608</v>
      </c>
      <c r="D112" s="113" t="s">
        <v>33</v>
      </c>
      <c r="E112" s="103" t="s">
        <v>133</v>
      </c>
      <c r="F112" s="394">
        <f>Výdaje!D768</f>
        <v>23700</v>
      </c>
      <c r="G112" s="280">
        <f>Výdaje!E768</f>
        <v>28700</v>
      </c>
      <c r="H112" s="246">
        <f t="shared" si="16"/>
        <v>5000</v>
      </c>
      <c r="I112" s="272">
        <f t="shared" si="15"/>
        <v>0.21097046413502119</v>
      </c>
      <c r="K112" s="70"/>
    </row>
    <row r="113" spans="1:12" ht="13.5" thickBot="1" x14ac:dyDescent="0.25">
      <c r="A113" s="99"/>
      <c r="B113" s="100" t="s">
        <v>122</v>
      </c>
      <c r="C113" s="112">
        <v>92609</v>
      </c>
      <c r="D113" s="113" t="s">
        <v>37</v>
      </c>
      <c r="E113" s="103" t="s">
        <v>134</v>
      </c>
      <c r="F113" s="394">
        <f>Výdaje!D769</f>
        <v>6400</v>
      </c>
      <c r="G113" s="280">
        <f>Výdaje!E769</f>
        <v>11400</v>
      </c>
      <c r="H113" s="246">
        <f t="shared" si="16"/>
        <v>5000</v>
      </c>
      <c r="I113" s="272">
        <f t="shared" si="15"/>
        <v>0.78125</v>
      </c>
      <c r="K113" s="629"/>
    </row>
    <row r="114" spans="1:12" ht="24.75" thickBot="1" x14ac:dyDescent="0.25">
      <c r="A114" s="114" t="s">
        <v>121</v>
      </c>
      <c r="B114" s="864" t="s">
        <v>660</v>
      </c>
      <c r="C114" s="865"/>
      <c r="D114" s="865"/>
      <c r="E114" s="865"/>
      <c r="F114" s="140">
        <f>F4+F7+F9+F16+F26+F52+F64+F77+F82+F94+F96+F98+F100+F102+F104+F44+F62+F50</f>
        <v>5996845.2667599991</v>
      </c>
      <c r="G114" s="140">
        <f>G4+G7+G9+G16+G26+G52+G64+G77+G82+G94+G96+G98+G100+G102+G104+G44+G62+G50</f>
        <v>6919342.5499999998</v>
      </c>
      <c r="H114" s="140">
        <f>H4+H7+H9+H16+H26+H52+H64+H77+H82+H94+H96+H98+H100+H102+H104+H44+H62+H50</f>
        <v>922497.28324000014</v>
      </c>
      <c r="I114" s="140"/>
      <c r="K114" s="166"/>
    </row>
    <row r="115" spans="1:12" ht="8.25" customHeight="1" x14ac:dyDescent="0.2">
      <c r="L115" s="166"/>
    </row>
    <row r="116" spans="1:12" ht="16.5" thickBot="1" x14ac:dyDescent="0.25">
      <c r="A116" s="649" t="s">
        <v>658</v>
      </c>
      <c r="B116" s="524"/>
      <c r="C116" s="524"/>
      <c r="D116" s="524"/>
      <c r="E116" s="524"/>
      <c r="F116" s="636"/>
      <c r="G116" s="636"/>
      <c r="H116" s="139"/>
      <c r="I116" s="525"/>
    </row>
    <row r="117" spans="1:12" ht="13.5" thickBot="1" x14ac:dyDescent="0.25">
      <c r="A117" s="75" t="s">
        <v>121</v>
      </c>
      <c r="B117" s="76" t="s">
        <v>11</v>
      </c>
      <c r="C117" s="77" t="s">
        <v>11</v>
      </c>
      <c r="D117" s="78" t="s">
        <v>11</v>
      </c>
      <c r="E117" s="704" t="s">
        <v>662</v>
      </c>
      <c r="F117" s="488">
        <f>SUM(F118:F122)</f>
        <v>9550543.0559999999</v>
      </c>
      <c r="G117" s="277">
        <f>SUM(G118:G122)</f>
        <v>9115226.0069999993</v>
      </c>
      <c r="H117" s="705" t="s">
        <v>11</v>
      </c>
      <c r="I117" s="706" t="s">
        <v>11</v>
      </c>
    </row>
    <row r="118" spans="1:12" x14ac:dyDescent="0.2">
      <c r="A118" s="107"/>
      <c r="B118" s="108" t="s">
        <v>122</v>
      </c>
      <c r="C118" s="141">
        <v>91604</v>
      </c>
      <c r="D118" s="142" t="s">
        <v>22</v>
      </c>
      <c r="E118" s="703" t="s">
        <v>130</v>
      </c>
      <c r="F118" s="396">
        <f>Příjmy!B56</f>
        <v>363352</v>
      </c>
      <c r="G118" s="282">
        <f>Příjmy!C56</f>
        <v>340840.57199999999</v>
      </c>
      <c r="H118" s="702" t="s">
        <v>11</v>
      </c>
      <c r="I118" s="632" t="s">
        <v>11</v>
      </c>
    </row>
    <row r="119" spans="1:12" x14ac:dyDescent="0.2">
      <c r="A119" s="107"/>
      <c r="B119" s="108" t="s">
        <v>122</v>
      </c>
      <c r="C119" s="141">
        <v>91604</v>
      </c>
      <c r="D119" s="142" t="s">
        <v>22</v>
      </c>
      <c r="E119" s="103" t="s">
        <v>130</v>
      </c>
      <c r="F119" s="396">
        <f>Příjmy!B57</f>
        <v>2130000</v>
      </c>
      <c r="G119" s="282">
        <f>Příjmy!C57</f>
        <v>2063636</v>
      </c>
      <c r="H119" s="702" t="s">
        <v>11</v>
      </c>
      <c r="I119" s="631" t="s">
        <v>11</v>
      </c>
    </row>
    <row r="120" spans="1:12" x14ac:dyDescent="0.2">
      <c r="A120" s="99"/>
      <c r="B120" s="100" t="s">
        <v>122</v>
      </c>
      <c r="C120" s="141">
        <v>91604</v>
      </c>
      <c r="D120" s="113" t="s">
        <v>22</v>
      </c>
      <c r="E120" s="103" t="s">
        <v>130</v>
      </c>
      <c r="F120" s="396">
        <f>Příjmy!B58</f>
        <v>5820000</v>
      </c>
      <c r="G120" s="282">
        <f>Příjmy!C58</f>
        <v>5456388</v>
      </c>
      <c r="H120" s="702" t="s">
        <v>11</v>
      </c>
      <c r="I120" s="631" t="s">
        <v>11</v>
      </c>
    </row>
    <row r="121" spans="1:12" x14ac:dyDescent="0.2">
      <c r="A121" s="99"/>
      <c r="B121" s="100" t="s">
        <v>122</v>
      </c>
      <c r="C121" s="112">
        <v>91705</v>
      </c>
      <c r="D121" s="113" t="s">
        <v>26</v>
      </c>
      <c r="E121" s="103" t="s">
        <v>131</v>
      </c>
      <c r="F121" s="396">
        <f>Příjmy!B59</f>
        <v>1076720.165</v>
      </c>
      <c r="G121" s="282">
        <f>Příjmy!C59</f>
        <v>1076720.165</v>
      </c>
      <c r="H121" s="702" t="s">
        <v>11</v>
      </c>
      <c r="I121" s="631" t="s">
        <v>11</v>
      </c>
    </row>
    <row r="122" spans="1:12" s="115" customFormat="1" thickBot="1" x14ac:dyDescent="0.25">
      <c r="A122" s="99"/>
      <c r="B122" s="100" t="s">
        <v>122</v>
      </c>
      <c r="C122" s="112">
        <v>91821</v>
      </c>
      <c r="D122" s="113" t="s">
        <v>306</v>
      </c>
      <c r="E122" s="539" t="s">
        <v>305</v>
      </c>
      <c r="F122" s="396">
        <f>Příjmy!B60</f>
        <v>160470.891</v>
      </c>
      <c r="G122" s="282">
        <f>Příjmy!C60</f>
        <v>177641.27</v>
      </c>
      <c r="H122" s="702" t="s">
        <v>11</v>
      </c>
      <c r="I122" s="631" t="s">
        <v>11</v>
      </c>
    </row>
    <row r="123" spans="1:12" ht="24.75" thickBot="1" x14ac:dyDescent="0.25">
      <c r="A123" s="114" t="s">
        <v>121</v>
      </c>
      <c r="B123" s="864" t="s">
        <v>661</v>
      </c>
      <c r="C123" s="865"/>
      <c r="D123" s="865"/>
      <c r="E123" s="865"/>
      <c r="F123" s="140">
        <f>F117</f>
        <v>9550543.0559999999</v>
      </c>
      <c r="G123" s="140">
        <f>G117</f>
        <v>9115226.0069999993</v>
      </c>
      <c r="H123" s="707" t="s">
        <v>11</v>
      </c>
      <c r="I123" s="707" t="s">
        <v>11</v>
      </c>
    </row>
    <row r="124" spans="1:12" ht="11.25" customHeight="1" thickBot="1" x14ac:dyDescent="0.25">
      <c r="F124" s="526"/>
      <c r="G124" s="527"/>
      <c r="I124" s="265"/>
    </row>
    <row r="125" spans="1:12" ht="24.75" thickBot="1" x14ac:dyDescent="0.25">
      <c r="A125" s="116" t="s">
        <v>121</v>
      </c>
      <c r="B125" s="866" t="s">
        <v>485</v>
      </c>
      <c r="C125" s="867"/>
      <c r="D125" s="867"/>
      <c r="E125" s="867"/>
      <c r="F125" s="117">
        <f>'Bilance Příjmů a Výdajů, saldo'!E17</f>
        <v>15547388.323000001</v>
      </c>
      <c r="G125" s="117">
        <f>'Bilance Příjmů a Výdajů, saldo'!F17</f>
        <v>16034568.557</v>
      </c>
      <c r="H125" s="228" t="s">
        <v>11</v>
      </c>
      <c r="I125" s="266"/>
    </row>
    <row r="126" spans="1:12" ht="8.25" customHeight="1" thickBot="1" x14ac:dyDescent="0.25">
      <c r="I126" s="265"/>
    </row>
    <row r="127" spans="1:12" ht="24.75" customHeight="1" thickBot="1" x14ac:dyDescent="0.25">
      <c r="A127" s="118" t="s">
        <v>121</v>
      </c>
      <c r="B127" s="868" t="s">
        <v>149</v>
      </c>
      <c r="C127" s="869"/>
      <c r="D127" s="869"/>
      <c r="E127" s="869"/>
      <c r="F127" s="810">
        <f>F125-F114-F123</f>
        <v>2.4000182747840881E-4</v>
      </c>
      <c r="G127" s="810">
        <f>G125-G114-G123</f>
        <v>0</v>
      </c>
      <c r="H127" s="229" t="s">
        <v>11</v>
      </c>
      <c r="I127" s="266"/>
    </row>
    <row r="129" spans="7:7" x14ac:dyDescent="0.2">
      <c r="G129" s="794"/>
    </row>
  </sheetData>
  <mergeCells count="5">
    <mergeCell ref="B114:E114"/>
    <mergeCell ref="B125:E125"/>
    <mergeCell ref="B127:E127"/>
    <mergeCell ref="A1:I1"/>
    <mergeCell ref="B123:E123"/>
  </mergeCells>
  <printOptions horizontalCentered="1"/>
  <pageMargins left="7.874015748031496E-2" right="7.874015748031496E-2" top="0" bottom="0" header="0.31496062992125984" footer="0.31496062992125984"/>
  <pageSetup paperSize="9" scale="87" orientation="portrait" r:id="rId1"/>
  <headerFooter alignWithMargins="0"/>
  <rowBreaks count="1" manualBreakCount="1">
    <brk id="63" max="8" man="1"/>
  </rowBreaks>
  <ignoredErrors>
    <ignoredError sqref="G97:G101 H82 H50" formula="1"/>
    <ignoredError sqref="D94:F96 D103:F113 D97:E102 D6:F8 D24 D64:E64 D83:F86 D82:E82 D93 D25:F25 D5:E5 D39:F42 D38:E38 D52:F61 D88:F92 D87:E87 D10:F16 D9:E9 D66:F81 D65:E65 D118:D122 D43:E44 D18:F23 D17:E17 D27:F37 D26:E26 D48:F49 D45:F46" numberStoredAsText="1"/>
    <ignoredError sqref="F97:F102" numberStoredAsText="1" formula="1"/>
    <ignoredError sqref="I11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6600"/>
    <pageSetUpPr fitToPage="1"/>
  </sheetPr>
  <dimension ref="A1:O798"/>
  <sheetViews>
    <sheetView tabSelected="1" zoomScaleNormal="100" zoomScaleSheetLayoutView="75" workbookViewId="0">
      <pane ySplit="8" topLeftCell="A13" activePane="bottomLeft" state="frozen"/>
      <selection pane="bottomLeft" activeCell="S114" sqref="S114"/>
    </sheetView>
  </sheetViews>
  <sheetFormatPr defaultColWidth="9.140625" defaultRowHeight="11.25" x14ac:dyDescent="0.2"/>
  <cols>
    <col min="1" max="1" width="4.28515625" style="34" customWidth="1"/>
    <col min="2" max="2" width="4" style="35" customWidth="1"/>
    <col min="3" max="3" width="52.28515625" style="36" customWidth="1"/>
    <col min="4" max="4" width="11.7109375" style="37" customWidth="1"/>
    <col min="5" max="5" width="11.7109375" style="38" customWidth="1"/>
    <col min="6" max="8" width="11.7109375" style="37" customWidth="1"/>
    <col min="9" max="9" width="12.85546875" style="37" customWidth="1"/>
    <col min="10" max="10" width="8.7109375" style="37" bestFit="1" customWidth="1"/>
    <col min="11" max="11" width="13.5703125" style="36" customWidth="1"/>
    <col min="12" max="12" width="10" style="36" bestFit="1" customWidth="1"/>
    <col min="13" max="16384" width="9.140625" style="36"/>
  </cols>
  <sheetData>
    <row r="1" spans="1:11" x14ac:dyDescent="0.2">
      <c r="H1" s="260"/>
      <c r="I1" s="260"/>
      <c r="J1" s="260"/>
    </row>
    <row r="2" spans="1:11" ht="18" x14ac:dyDescent="0.25">
      <c r="A2" s="840" t="s">
        <v>675</v>
      </c>
      <c r="B2" s="840"/>
      <c r="C2" s="840"/>
      <c r="D2" s="840"/>
      <c r="E2" s="840"/>
      <c r="F2" s="840"/>
      <c r="G2" s="840"/>
      <c r="H2" s="840"/>
      <c r="I2" s="840"/>
      <c r="J2" s="4"/>
    </row>
    <row r="3" spans="1:11" x14ac:dyDescent="0.2">
      <c r="A3" s="39"/>
      <c r="C3" s="40"/>
      <c r="D3" s="41"/>
      <c r="E3" s="42"/>
      <c r="F3" s="41"/>
      <c r="G3" s="41"/>
      <c r="H3" s="41"/>
      <c r="I3" s="41"/>
      <c r="J3" s="41"/>
    </row>
    <row r="4" spans="1:11" ht="15.75" x14ac:dyDescent="0.25">
      <c r="A4" s="871" t="s">
        <v>683</v>
      </c>
      <c r="B4" s="871"/>
      <c r="C4" s="871"/>
      <c r="D4" s="871"/>
      <c r="E4" s="871"/>
      <c r="F4" s="871"/>
      <c r="G4" s="871"/>
      <c r="H4" s="871"/>
      <c r="I4" s="871"/>
      <c r="J4" s="293"/>
    </row>
    <row r="5" spans="1:11" ht="15.75" x14ac:dyDescent="0.25">
      <c r="C5" s="43"/>
      <c r="D5" s="41"/>
      <c r="E5" s="42"/>
      <c r="F5" s="41"/>
      <c r="G5" s="41"/>
      <c r="H5" s="41"/>
      <c r="I5" s="41"/>
      <c r="J5" s="41"/>
    </row>
    <row r="6" spans="1:11" ht="15.75" x14ac:dyDescent="0.25">
      <c r="A6" s="872" t="s">
        <v>73</v>
      </c>
      <c r="B6" s="872"/>
      <c r="C6" s="872"/>
      <c r="D6" s="872"/>
      <c r="E6" s="872"/>
      <c r="F6" s="872"/>
      <c r="G6" s="872"/>
      <c r="H6" s="872"/>
      <c r="I6" s="872"/>
      <c r="J6" s="293"/>
    </row>
    <row r="7" spans="1:11" ht="17.25" customHeight="1" x14ac:dyDescent="0.25">
      <c r="A7" s="836" t="s">
        <v>663</v>
      </c>
      <c r="C7" s="39"/>
      <c r="D7" s="44"/>
      <c r="E7" s="45"/>
      <c r="F7" s="44"/>
      <c r="G7" s="44"/>
      <c r="H7" s="811" t="s">
        <v>1</v>
      </c>
      <c r="I7" s="5"/>
      <c r="J7" s="5"/>
    </row>
    <row r="8" spans="1:11" s="37" customFormat="1" ht="33" customHeight="1" x14ac:dyDescent="0.2">
      <c r="A8" s="294" t="s">
        <v>74</v>
      </c>
      <c r="B8" s="295" t="s">
        <v>5</v>
      </c>
      <c r="C8" s="567" t="s">
        <v>75</v>
      </c>
      <c r="D8" s="383" t="s">
        <v>676</v>
      </c>
      <c r="E8" s="382" t="s">
        <v>408</v>
      </c>
      <c r="F8" s="132" t="s">
        <v>488</v>
      </c>
      <c r="G8" s="132" t="s">
        <v>538</v>
      </c>
      <c r="H8" s="132" t="s">
        <v>677</v>
      </c>
      <c r="I8" s="568" t="s">
        <v>292</v>
      </c>
      <c r="J8" s="760"/>
    </row>
    <row r="9" spans="1:11" s="37" customFormat="1" x14ac:dyDescent="0.2">
      <c r="A9" s="296">
        <v>910</v>
      </c>
      <c r="B9" s="296" t="s">
        <v>11</v>
      </c>
      <c r="C9" s="298" t="s">
        <v>76</v>
      </c>
      <c r="D9" s="569">
        <v>46170.389759999998</v>
      </c>
      <c r="E9" s="569">
        <v>47647.824000000001</v>
      </c>
      <c r="F9" s="569">
        <v>48355.526810000003</v>
      </c>
      <c r="G9" s="569">
        <v>50130.107614300003</v>
      </c>
      <c r="H9" s="569">
        <v>54257.525842729003</v>
      </c>
      <c r="I9" s="344"/>
      <c r="J9" s="42"/>
    </row>
    <row r="10" spans="1:11" s="37" customFormat="1" x14ac:dyDescent="0.2">
      <c r="A10" s="424">
        <v>910</v>
      </c>
      <c r="B10" s="426" t="s">
        <v>9</v>
      </c>
      <c r="C10" s="300" t="s">
        <v>77</v>
      </c>
      <c r="D10" s="301">
        <v>5406.7997599999999</v>
      </c>
      <c r="E10" s="301">
        <v>5406.7970000000005</v>
      </c>
      <c r="F10" s="301">
        <v>5406.8</v>
      </c>
      <c r="G10" s="301">
        <v>5406.8</v>
      </c>
      <c r="H10" s="301">
        <v>5406.8</v>
      </c>
      <c r="I10" s="344"/>
      <c r="J10" s="42"/>
    </row>
    <row r="11" spans="1:11" s="37" customFormat="1" x14ac:dyDescent="0.2">
      <c r="A11" s="424">
        <v>910</v>
      </c>
      <c r="B11" s="426"/>
      <c r="C11" s="302" t="s">
        <v>637</v>
      </c>
      <c r="D11" s="303">
        <v>5406.7997599999999</v>
      </c>
      <c r="E11" s="145">
        <v>5406.7970000000005</v>
      </c>
      <c r="F11" s="66">
        <v>5406.8</v>
      </c>
      <c r="G11" s="66">
        <v>5406.8</v>
      </c>
      <c r="H11" s="66">
        <v>5406.8</v>
      </c>
      <c r="I11" s="66"/>
      <c r="J11" s="38"/>
    </row>
    <row r="12" spans="1:11" s="46" customFormat="1" ht="12.75" x14ac:dyDescent="0.2">
      <c r="A12" s="424">
        <v>910</v>
      </c>
      <c r="B12" s="425" t="s">
        <v>54</v>
      </c>
      <c r="C12" s="346" t="s">
        <v>78</v>
      </c>
      <c r="D12" s="305">
        <v>40763.589999999997</v>
      </c>
      <c r="E12" s="305">
        <v>42241.027000000002</v>
      </c>
      <c r="F12" s="305">
        <v>42948.72681</v>
      </c>
      <c r="G12" s="305">
        <v>44723.3076143</v>
      </c>
      <c r="H12" s="305">
        <v>48850.725842729</v>
      </c>
      <c r="I12" s="333"/>
      <c r="J12" s="761"/>
    </row>
    <row r="13" spans="1:11" s="46" customFormat="1" ht="12.75" x14ac:dyDescent="0.2">
      <c r="A13" s="424">
        <v>910</v>
      </c>
      <c r="B13" s="425"/>
      <c r="C13" s="345" t="s">
        <v>79</v>
      </c>
      <c r="D13" s="381">
        <v>34139.589999999997</v>
      </c>
      <c r="E13" s="145">
        <v>35502.027000000002</v>
      </c>
      <c r="F13" s="66">
        <v>36564.72681</v>
      </c>
      <c r="G13" s="66">
        <v>37659.3076143</v>
      </c>
      <c r="H13" s="66">
        <v>38786.725842729</v>
      </c>
      <c r="I13" s="66"/>
      <c r="J13" s="38"/>
    </row>
    <row r="14" spans="1:11" s="46" customFormat="1" ht="12.75" x14ac:dyDescent="0.2">
      <c r="A14" s="424">
        <v>910</v>
      </c>
      <c r="B14" s="425"/>
      <c r="C14" s="345" t="s">
        <v>80</v>
      </c>
      <c r="D14" s="303">
        <v>6624</v>
      </c>
      <c r="E14" s="145">
        <v>6739</v>
      </c>
      <c r="F14" s="66">
        <v>6384</v>
      </c>
      <c r="G14" s="66">
        <v>7064</v>
      </c>
      <c r="H14" s="66">
        <v>10064</v>
      </c>
      <c r="I14" s="66"/>
      <c r="J14" s="38"/>
      <c r="K14" s="284"/>
    </row>
    <row r="15" spans="1:11" s="46" customFormat="1" ht="12.75" x14ac:dyDescent="0.2">
      <c r="A15" s="347">
        <v>911</v>
      </c>
      <c r="B15" s="347" t="s">
        <v>11</v>
      </c>
      <c r="C15" s="349" t="s">
        <v>81</v>
      </c>
      <c r="D15" s="299">
        <v>417917.46799999999</v>
      </c>
      <c r="E15" s="299">
        <v>436202.99400000001</v>
      </c>
      <c r="F15" s="299">
        <v>447937.39382</v>
      </c>
      <c r="G15" s="299">
        <v>464070.3156346</v>
      </c>
      <c r="H15" s="299">
        <v>475964.76510363806</v>
      </c>
      <c r="I15" s="344"/>
      <c r="J15" s="42"/>
      <c r="K15" s="238"/>
    </row>
    <row r="16" spans="1:11" s="46" customFormat="1" ht="12.75" x14ac:dyDescent="0.2">
      <c r="A16" s="424">
        <v>911</v>
      </c>
      <c r="B16" s="425" t="s">
        <v>54</v>
      </c>
      <c r="C16" s="350" t="s">
        <v>78</v>
      </c>
      <c r="D16" s="301">
        <v>417917.46799999999</v>
      </c>
      <c r="E16" s="301">
        <v>436202.99400000001</v>
      </c>
      <c r="F16" s="301">
        <v>447937.39382</v>
      </c>
      <c r="G16" s="301">
        <v>464070.3156346</v>
      </c>
      <c r="H16" s="301">
        <v>475964.76510363806</v>
      </c>
      <c r="I16" s="344"/>
      <c r="J16" s="42"/>
    </row>
    <row r="17" spans="1:10" s="46" customFormat="1" ht="12.75" x14ac:dyDescent="0.2">
      <c r="A17" s="424">
        <v>911</v>
      </c>
      <c r="B17" s="425"/>
      <c r="C17" s="345" t="s">
        <v>82</v>
      </c>
      <c r="D17" s="304">
        <v>357698.46799999999</v>
      </c>
      <c r="E17" s="138">
        <v>375118.99400000001</v>
      </c>
      <c r="F17" s="123">
        <v>386236.39382</v>
      </c>
      <c r="G17" s="123">
        <v>397687.3156346</v>
      </c>
      <c r="H17" s="123">
        <v>409481.76510363806</v>
      </c>
      <c r="I17" s="123"/>
      <c r="J17" s="38"/>
    </row>
    <row r="18" spans="1:10" s="46" customFormat="1" ht="12.75" x14ac:dyDescent="0.2">
      <c r="A18" s="424">
        <v>911</v>
      </c>
      <c r="B18" s="425"/>
      <c r="C18" s="345" t="s">
        <v>83</v>
      </c>
      <c r="D18" s="304">
        <v>60219</v>
      </c>
      <c r="E18" s="138">
        <v>61084</v>
      </c>
      <c r="F18" s="123">
        <v>61701</v>
      </c>
      <c r="G18" s="123">
        <v>66383</v>
      </c>
      <c r="H18" s="123">
        <v>66483</v>
      </c>
      <c r="I18" s="123"/>
      <c r="J18" s="38"/>
    </row>
    <row r="19" spans="1:10" s="46" customFormat="1" ht="12.75" x14ac:dyDescent="0.2">
      <c r="A19" s="347">
        <v>913</v>
      </c>
      <c r="B19" s="347" t="s">
        <v>11</v>
      </c>
      <c r="C19" s="349" t="s">
        <v>84</v>
      </c>
      <c r="D19" s="299">
        <v>1712961.5369999998</v>
      </c>
      <c r="E19" s="299">
        <v>1880378.132</v>
      </c>
      <c r="F19" s="299">
        <v>1938427.83198</v>
      </c>
      <c r="G19" s="299">
        <v>1998273.3572002002</v>
      </c>
      <c r="H19" s="299">
        <v>2059971.955787438</v>
      </c>
      <c r="I19" s="344"/>
      <c r="J19" s="762"/>
    </row>
    <row r="20" spans="1:10" s="46" customFormat="1" ht="12.75" x14ac:dyDescent="0.2">
      <c r="A20" s="424">
        <v>913</v>
      </c>
      <c r="B20" s="427" t="s">
        <v>22</v>
      </c>
      <c r="C20" s="350" t="s">
        <v>85</v>
      </c>
      <c r="D20" s="301">
        <v>413987.63</v>
      </c>
      <c r="E20" s="301">
        <v>447647</v>
      </c>
      <c r="F20" s="301">
        <v>462195.92000000004</v>
      </c>
      <c r="G20" s="301">
        <v>477250.08800000005</v>
      </c>
      <c r="H20" s="301">
        <v>492827.41265600006</v>
      </c>
      <c r="I20" s="344"/>
      <c r="J20" s="763"/>
    </row>
    <row r="21" spans="1:10" s="46" customFormat="1" ht="12.75" x14ac:dyDescent="0.2">
      <c r="A21" s="424">
        <v>913</v>
      </c>
      <c r="B21" s="427"/>
      <c r="C21" s="309" t="s">
        <v>476</v>
      </c>
      <c r="D21" s="587">
        <v>43895</v>
      </c>
      <c r="E21" s="588">
        <v>60506</v>
      </c>
      <c r="F21" s="336">
        <v>62926.240000000005</v>
      </c>
      <c r="G21" s="336">
        <v>65443.289600000011</v>
      </c>
      <c r="H21" s="336">
        <v>68061.021184000012</v>
      </c>
      <c r="I21" s="475"/>
      <c r="J21" s="763"/>
    </row>
    <row r="22" spans="1:10" s="46" customFormat="1" ht="12.75" x14ac:dyDescent="0.2">
      <c r="A22" s="424">
        <v>913</v>
      </c>
      <c r="B22" s="427"/>
      <c r="C22" s="584" t="s">
        <v>477</v>
      </c>
      <c r="D22" s="587">
        <v>67085</v>
      </c>
      <c r="E22" s="588">
        <v>66731</v>
      </c>
      <c r="F22" s="336">
        <v>69400.240000000005</v>
      </c>
      <c r="G22" s="336">
        <v>72176.24960000001</v>
      </c>
      <c r="H22" s="336">
        <v>75063.299584000008</v>
      </c>
      <c r="I22" s="475"/>
      <c r="J22" s="763"/>
    </row>
    <row r="23" spans="1:10" s="46" customFormat="1" ht="12.75" x14ac:dyDescent="0.2">
      <c r="A23" s="424">
        <v>913</v>
      </c>
      <c r="B23" s="427"/>
      <c r="C23" s="584" t="s">
        <v>478</v>
      </c>
      <c r="D23" s="587">
        <v>38107</v>
      </c>
      <c r="E23" s="588">
        <v>44714</v>
      </c>
      <c r="F23" s="336">
        <v>46502.560000000005</v>
      </c>
      <c r="G23" s="336">
        <v>48362.662400000008</v>
      </c>
      <c r="H23" s="336">
        <v>50297.16889600001</v>
      </c>
      <c r="I23" s="475"/>
      <c r="J23" s="763"/>
    </row>
    <row r="24" spans="1:10" s="46" customFormat="1" ht="12.75" x14ac:dyDescent="0.2">
      <c r="A24" s="424">
        <v>913</v>
      </c>
      <c r="B24" s="427"/>
      <c r="C24" s="584" t="s">
        <v>696</v>
      </c>
      <c r="D24" s="587">
        <v>0</v>
      </c>
      <c r="E24" s="588">
        <v>0</v>
      </c>
      <c r="F24" s="336">
        <v>0</v>
      </c>
      <c r="G24" s="336">
        <v>0</v>
      </c>
      <c r="H24" s="336">
        <v>0</v>
      </c>
      <c r="I24" s="475"/>
      <c r="J24" s="763"/>
    </row>
    <row r="25" spans="1:10" s="46" customFormat="1" ht="12.75" x14ac:dyDescent="0.2">
      <c r="A25" s="424">
        <v>913</v>
      </c>
      <c r="B25" s="427"/>
      <c r="C25" s="65" t="s">
        <v>479</v>
      </c>
      <c r="D25" s="335">
        <v>244900.63</v>
      </c>
      <c r="E25" s="218">
        <v>255696</v>
      </c>
      <c r="F25" s="326">
        <v>263366.88</v>
      </c>
      <c r="G25" s="326">
        <v>271267.88640000002</v>
      </c>
      <c r="H25" s="326">
        <v>279405.92299200001</v>
      </c>
      <c r="I25" s="120"/>
      <c r="J25" s="763"/>
    </row>
    <row r="26" spans="1:10" s="46" customFormat="1" ht="12.75" x14ac:dyDescent="0.2">
      <c r="A26" s="424">
        <v>913</v>
      </c>
      <c r="B26" s="427"/>
      <c r="C26" s="150" t="s">
        <v>480</v>
      </c>
      <c r="D26" s="335">
        <v>20000</v>
      </c>
      <c r="E26" s="218">
        <v>20000</v>
      </c>
      <c r="F26" s="326">
        <v>20000</v>
      </c>
      <c r="G26" s="326">
        <v>20000</v>
      </c>
      <c r="H26" s="326">
        <v>20000</v>
      </c>
      <c r="I26" s="344"/>
      <c r="J26" s="763"/>
    </row>
    <row r="27" spans="1:10" s="47" customFormat="1" ht="12.75" x14ac:dyDescent="0.2">
      <c r="A27" s="424">
        <v>913</v>
      </c>
      <c r="B27" s="426" t="s">
        <v>26</v>
      </c>
      <c r="C27" s="306" t="s">
        <v>86</v>
      </c>
      <c r="D27" s="301">
        <v>187408.84700000001</v>
      </c>
      <c r="E27" s="301">
        <v>227408</v>
      </c>
      <c r="F27" s="301">
        <v>234170.24000000002</v>
      </c>
      <c r="G27" s="301">
        <v>241135.34720000002</v>
      </c>
      <c r="H27" s="301">
        <v>248309.40761600001</v>
      </c>
      <c r="I27" s="344"/>
      <c r="J27" s="38"/>
    </row>
    <row r="28" spans="1:10" s="48" customFormat="1" ht="12.75" x14ac:dyDescent="0.2">
      <c r="A28" s="424">
        <v>913</v>
      </c>
      <c r="B28" s="425" t="s">
        <v>29</v>
      </c>
      <c r="C28" s="308" t="s">
        <v>313</v>
      </c>
      <c r="D28" s="301">
        <v>482000</v>
      </c>
      <c r="E28" s="301">
        <v>499000</v>
      </c>
      <c r="F28" s="301">
        <v>513970</v>
      </c>
      <c r="G28" s="301">
        <v>529389.10000000009</v>
      </c>
      <c r="H28" s="301">
        <v>545270.77300000004</v>
      </c>
      <c r="I28" s="344"/>
      <c r="J28" s="38"/>
    </row>
    <row r="29" spans="1:10" s="49" customFormat="1" ht="12.75" x14ac:dyDescent="0.2">
      <c r="A29" s="424">
        <v>913</v>
      </c>
      <c r="B29" s="425"/>
      <c r="C29" s="309" t="s">
        <v>110</v>
      </c>
      <c r="D29" s="586">
        <v>57000</v>
      </c>
      <c r="E29" s="167">
        <v>57000</v>
      </c>
      <c r="F29" s="311">
        <v>58710</v>
      </c>
      <c r="G29" s="311">
        <v>60471.3</v>
      </c>
      <c r="H29" s="311">
        <v>62285.439000000006</v>
      </c>
      <c r="I29" s="311"/>
      <c r="J29" s="38"/>
    </row>
    <row r="30" spans="1:10" s="49" customFormat="1" ht="12.75" x14ac:dyDescent="0.2">
      <c r="A30" s="424">
        <v>913</v>
      </c>
      <c r="B30" s="425"/>
      <c r="C30" s="309" t="s">
        <v>111</v>
      </c>
      <c r="D30" s="310">
        <v>425000</v>
      </c>
      <c r="E30" s="167">
        <v>442000</v>
      </c>
      <c r="F30" s="311">
        <v>455260</v>
      </c>
      <c r="G30" s="311">
        <v>468917.80000000005</v>
      </c>
      <c r="H30" s="311">
        <v>482985.33400000003</v>
      </c>
      <c r="I30" s="311"/>
      <c r="J30" s="38"/>
    </row>
    <row r="31" spans="1:10" s="48" customFormat="1" ht="12.75" x14ac:dyDescent="0.2">
      <c r="A31" s="424">
        <v>913</v>
      </c>
      <c r="B31" s="425" t="s">
        <v>30</v>
      </c>
      <c r="C31" s="308" t="s">
        <v>87</v>
      </c>
      <c r="D31" s="305">
        <v>311105.36</v>
      </c>
      <c r="E31" s="305">
        <v>339599.13199999998</v>
      </c>
      <c r="F31" s="305">
        <v>350175.95197999995</v>
      </c>
      <c r="G31" s="305">
        <v>361085.63040019997</v>
      </c>
      <c r="H31" s="305">
        <v>372338.77516743797</v>
      </c>
      <c r="I31" s="344"/>
      <c r="J31" s="38"/>
    </row>
    <row r="32" spans="1:10" s="48" customFormat="1" ht="12.75" x14ac:dyDescent="0.2">
      <c r="A32" s="424">
        <v>913</v>
      </c>
      <c r="B32" s="425"/>
      <c r="C32" s="309" t="s">
        <v>476</v>
      </c>
      <c r="D32" s="587">
        <v>16859.611000000001</v>
      </c>
      <c r="E32" s="588">
        <v>18686.836000000003</v>
      </c>
      <c r="F32" s="336">
        <v>19434.309440000005</v>
      </c>
      <c r="G32" s="336">
        <v>20211.681817600005</v>
      </c>
      <c r="H32" s="336">
        <v>21020.149090304007</v>
      </c>
      <c r="I32" s="475"/>
      <c r="J32" s="38"/>
    </row>
    <row r="33" spans="1:10" s="48" customFormat="1" ht="12.75" x14ac:dyDescent="0.2">
      <c r="A33" s="424">
        <v>913</v>
      </c>
      <c r="B33" s="425"/>
      <c r="C33" s="584" t="s">
        <v>477</v>
      </c>
      <c r="D33" s="587">
        <v>13570.883</v>
      </c>
      <c r="E33" s="588">
        <v>12276.986000000001</v>
      </c>
      <c r="F33" s="336">
        <v>12768.065440000002</v>
      </c>
      <c r="G33" s="336">
        <v>13278.788057600003</v>
      </c>
      <c r="H33" s="336">
        <v>13809.939579904003</v>
      </c>
      <c r="I33" s="475"/>
      <c r="J33" s="38"/>
    </row>
    <row r="34" spans="1:10" s="49" customFormat="1" ht="12.75" x14ac:dyDescent="0.2">
      <c r="A34" s="424">
        <v>913</v>
      </c>
      <c r="B34" s="425"/>
      <c r="C34" s="584" t="s">
        <v>478</v>
      </c>
      <c r="D34" s="587">
        <v>8234</v>
      </c>
      <c r="E34" s="588">
        <v>7920.78</v>
      </c>
      <c r="F34" s="336">
        <v>8237.6111999999994</v>
      </c>
      <c r="G34" s="336">
        <v>8567.1156479999991</v>
      </c>
      <c r="H34" s="336">
        <v>8909.8002739200001</v>
      </c>
      <c r="I34" s="475"/>
      <c r="J34" s="38"/>
    </row>
    <row r="35" spans="1:10" s="49" customFormat="1" ht="12.75" x14ac:dyDescent="0.2">
      <c r="A35" s="424">
        <v>913</v>
      </c>
      <c r="B35" s="425"/>
      <c r="C35" s="65" t="s">
        <v>479</v>
      </c>
      <c r="D35" s="335">
        <v>271270.86599999998</v>
      </c>
      <c r="E35" s="218">
        <v>300714.52999999997</v>
      </c>
      <c r="F35" s="326">
        <v>309735.96589999995</v>
      </c>
      <c r="G35" s="326">
        <v>319028.04487699998</v>
      </c>
      <c r="H35" s="326">
        <v>328598.88622330996</v>
      </c>
      <c r="I35" s="120"/>
      <c r="J35" s="38"/>
    </row>
    <row r="36" spans="1:10" s="49" customFormat="1" ht="12.75" x14ac:dyDescent="0.2">
      <c r="A36" s="424">
        <v>913</v>
      </c>
      <c r="B36" s="425"/>
      <c r="C36" s="150" t="s">
        <v>480</v>
      </c>
      <c r="D36" s="335">
        <v>1170</v>
      </c>
      <c r="E36" s="218">
        <v>0</v>
      </c>
      <c r="F36" s="326">
        <v>0</v>
      </c>
      <c r="G36" s="326">
        <v>0</v>
      </c>
      <c r="H36" s="326">
        <v>0</v>
      </c>
      <c r="I36" s="120"/>
      <c r="J36" s="38"/>
    </row>
    <row r="37" spans="1:10" s="48" customFormat="1" ht="12.75" x14ac:dyDescent="0.2">
      <c r="A37" s="424">
        <v>913</v>
      </c>
      <c r="B37" s="426" t="s">
        <v>33</v>
      </c>
      <c r="C37" s="306" t="s">
        <v>88</v>
      </c>
      <c r="D37" s="305">
        <v>9435.7000000000007</v>
      </c>
      <c r="E37" s="305">
        <v>9700</v>
      </c>
      <c r="F37" s="301">
        <v>9991</v>
      </c>
      <c r="G37" s="301">
        <v>10290.73</v>
      </c>
      <c r="H37" s="301">
        <v>10599.4519</v>
      </c>
      <c r="I37" s="344"/>
      <c r="J37" s="38"/>
    </row>
    <row r="38" spans="1:10" s="48" customFormat="1" ht="12.75" x14ac:dyDescent="0.2">
      <c r="A38" s="424">
        <v>913</v>
      </c>
      <c r="B38" s="426" t="s">
        <v>37</v>
      </c>
      <c r="C38" s="306" t="s">
        <v>89</v>
      </c>
      <c r="D38" s="305">
        <v>284024</v>
      </c>
      <c r="E38" s="305">
        <v>330024</v>
      </c>
      <c r="F38" s="301">
        <v>339924.72000000003</v>
      </c>
      <c r="G38" s="301">
        <v>350122.46160000004</v>
      </c>
      <c r="H38" s="301">
        <v>360626.13544800004</v>
      </c>
      <c r="I38" s="344"/>
      <c r="J38" s="38"/>
    </row>
    <row r="39" spans="1:10" s="48" customFormat="1" ht="12.75" x14ac:dyDescent="0.2">
      <c r="A39" s="424">
        <v>913</v>
      </c>
      <c r="B39" s="426" t="s">
        <v>170</v>
      </c>
      <c r="C39" s="306" t="s">
        <v>240</v>
      </c>
      <c r="D39" s="305">
        <v>25000</v>
      </c>
      <c r="E39" s="305">
        <v>27000</v>
      </c>
      <c r="F39" s="529">
        <v>28000</v>
      </c>
      <c r="G39" s="530">
        <v>29000</v>
      </c>
      <c r="H39" s="530">
        <v>30000</v>
      </c>
      <c r="I39" s="344"/>
      <c r="J39" s="38"/>
    </row>
    <row r="40" spans="1:10" s="48" customFormat="1" ht="12.75" x14ac:dyDescent="0.2">
      <c r="A40" s="424">
        <v>913</v>
      </c>
      <c r="B40" s="593" t="s">
        <v>18</v>
      </c>
      <c r="C40" s="666" t="s">
        <v>638</v>
      </c>
      <c r="D40" s="665">
        <v>0</v>
      </c>
      <c r="E40" s="665">
        <v>0</v>
      </c>
      <c r="F40" s="665">
        <v>0</v>
      </c>
      <c r="G40" s="665">
        <v>0</v>
      </c>
      <c r="H40" s="665">
        <v>0</v>
      </c>
      <c r="I40" s="333"/>
      <c r="J40" s="764"/>
    </row>
    <row r="41" spans="1:10" s="209" customFormat="1" ht="15" customHeight="1" x14ac:dyDescent="0.2">
      <c r="A41" s="296">
        <v>912</v>
      </c>
      <c r="B41" s="296" t="s">
        <v>11</v>
      </c>
      <c r="C41" s="298" t="s">
        <v>242</v>
      </c>
      <c r="D41" s="299">
        <v>83163</v>
      </c>
      <c r="E41" s="299">
        <v>97000</v>
      </c>
      <c r="F41" s="299">
        <v>93100</v>
      </c>
      <c r="G41" s="299">
        <v>76500</v>
      </c>
      <c r="H41" s="299">
        <v>70300</v>
      </c>
      <c r="I41" s="344"/>
      <c r="J41" s="42"/>
    </row>
    <row r="42" spans="1:10" s="46" customFormat="1" ht="12.75" x14ac:dyDescent="0.2">
      <c r="A42" s="424">
        <v>912</v>
      </c>
      <c r="B42" s="425" t="s">
        <v>22</v>
      </c>
      <c r="C42" s="330" t="s">
        <v>94</v>
      </c>
      <c r="D42" s="305">
        <v>25750</v>
      </c>
      <c r="E42" s="305">
        <v>26400</v>
      </c>
      <c r="F42" s="305">
        <v>26400</v>
      </c>
      <c r="G42" s="305">
        <v>26400</v>
      </c>
      <c r="H42" s="305">
        <v>24400</v>
      </c>
      <c r="I42" s="333"/>
      <c r="J42" s="761"/>
    </row>
    <row r="43" spans="1:10" x14ac:dyDescent="0.2">
      <c r="A43" s="424">
        <v>912</v>
      </c>
      <c r="B43" s="428"/>
      <c r="C43" s="65" t="s">
        <v>213</v>
      </c>
      <c r="D43" s="304">
        <v>25750</v>
      </c>
      <c r="E43" s="138">
        <v>26400</v>
      </c>
      <c r="F43" s="123">
        <v>26400</v>
      </c>
      <c r="G43" s="123">
        <v>26400</v>
      </c>
      <c r="H43" s="123">
        <v>24400</v>
      </c>
      <c r="I43" s="123"/>
      <c r="J43" s="764"/>
    </row>
    <row r="44" spans="1:10" s="50" customFormat="1" ht="12.75" x14ac:dyDescent="0.2">
      <c r="A44" s="424">
        <v>912</v>
      </c>
      <c r="B44" s="428"/>
      <c r="C44" s="476" t="s">
        <v>176</v>
      </c>
      <c r="D44" s="313"/>
      <c r="E44" s="314"/>
      <c r="F44" s="315"/>
      <c r="G44" s="315"/>
      <c r="H44" s="315"/>
      <c r="I44" s="315"/>
      <c r="J44" s="765"/>
    </row>
    <row r="45" spans="1:10" s="50" customFormat="1" ht="12.75" x14ac:dyDescent="0.2">
      <c r="A45" s="424">
        <v>912</v>
      </c>
      <c r="B45" s="428"/>
      <c r="C45" s="585" t="s">
        <v>117</v>
      </c>
      <c r="D45" s="248">
        <v>10000</v>
      </c>
      <c r="E45" s="232">
        <v>12000</v>
      </c>
      <c r="F45" s="231">
        <v>12000</v>
      </c>
      <c r="G45" s="231">
        <v>12000</v>
      </c>
      <c r="H45" s="231">
        <v>10000</v>
      </c>
      <c r="I45" s="250"/>
      <c r="J45" s="766"/>
    </row>
    <row r="46" spans="1:10" s="50" customFormat="1" ht="22.5" x14ac:dyDescent="0.2">
      <c r="A46" s="424">
        <v>912</v>
      </c>
      <c r="B46" s="428"/>
      <c r="C46" s="585" t="s">
        <v>639</v>
      </c>
      <c r="D46" s="248">
        <v>10000</v>
      </c>
      <c r="E46" s="232">
        <v>10000</v>
      </c>
      <c r="F46" s="231">
        <v>10000</v>
      </c>
      <c r="G46" s="231">
        <v>10000</v>
      </c>
      <c r="H46" s="231">
        <v>10000</v>
      </c>
      <c r="I46" s="316"/>
      <c r="J46" s="767"/>
    </row>
    <row r="47" spans="1:10" s="50" customFormat="1" ht="22.5" x14ac:dyDescent="0.2">
      <c r="A47" s="424">
        <v>912</v>
      </c>
      <c r="B47" s="428"/>
      <c r="C47" s="210" t="s">
        <v>777</v>
      </c>
      <c r="D47" s="248">
        <v>2000</v>
      </c>
      <c r="E47" s="232">
        <v>2000</v>
      </c>
      <c r="F47" s="231">
        <v>2000</v>
      </c>
      <c r="G47" s="231">
        <v>2000</v>
      </c>
      <c r="H47" s="231">
        <v>2000</v>
      </c>
      <c r="I47" s="316"/>
      <c r="J47" s="767"/>
    </row>
    <row r="48" spans="1:10" s="50" customFormat="1" ht="12.75" x14ac:dyDescent="0.2">
      <c r="A48" s="424">
        <v>912</v>
      </c>
      <c r="B48" s="428"/>
      <c r="C48" s="251" t="s">
        <v>573</v>
      </c>
      <c r="D48" s="248">
        <v>1750</v>
      </c>
      <c r="E48" s="249">
        <v>2400</v>
      </c>
      <c r="F48" s="316">
        <v>2400</v>
      </c>
      <c r="G48" s="316">
        <v>2400</v>
      </c>
      <c r="H48" s="316">
        <v>2400</v>
      </c>
      <c r="I48" s="316"/>
      <c r="J48" s="767"/>
    </row>
    <row r="49" spans="1:10" s="50" customFormat="1" ht="12.75" x14ac:dyDescent="0.2">
      <c r="A49" s="424">
        <v>912</v>
      </c>
      <c r="B49" s="428"/>
      <c r="C49" s="460" t="s">
        <v>514</v>
      </c>
      <c r="D49" s="248">
        <v>2000</v>
      </c>
      <c r="E49" s="232">
        <v>0</v>
      </c>
      <c r="F49" s="231"/>
      <c r="G49" s="231"/>
      <c r="H49" s="231"/>
      <c r="I49" s="316"/>
      <c r="J49" s="767"/>
    </row>
    <row r="50" spans="1:10" s="50" customFormat="1" ht="12.75" x14ac:dyDescent="0.2">
      <c r="A50" s="424">
        <v>912</v>
      </c>
      <c r="B50" s="428"/>
      <c r="C50" s="635"/>
      <c r="D50" s="248"/>
      <c r="E50" s="249"/>
      <c r="F50" s="316"/>
      <c r="G50" s="316"/>
      <c r="H50" s="316"/>
      <c r="I50" s="316"/>
      <c r="J50" s="767"/>
    </row>
    <row r="51" spans="1:10" s="50" customFormat="1" ht="12.75" x14ac:dyDescent="0.2">
      <c r="A51" s="424">
        <v>912</v>
      </c>
      <c r="B51" s="428"/>
      <c r="C51" s="251"/>
      <c r="D51" s="248"/>
      <c r="E51" s="249"/>
      <c r="F51" s="316"/>
      <c r="G51" s="316"/>
      <c r="H51" s="316"/>
      <c r="I51" s="316"/>
      <c r="J51" s="767"/>
    </row>
    <row r="52" spans="1:10" s="46" customFormat="1" ht="12.75" x14ac:dyDescent="0.2">
      <c r="A52" s="424">
        <v>912</v>
      </c>
      <c r="B52" s="425" t="s">
        <v>26</v>
      </c>
      <c r="C52" s="330" t="s">
        <v>101</v>
      </c>
      <c r="D52" s="305">
        <v>15523</v>
      </c>
      <c r="E52" s="305">
        <v>15000</v>
      </c>
      <c r="F52" s="305">
        <v>15000</v>
      </c>
      <c r="G52" s="305">
        <v>13000</v>
      </c>
      <c r="H52" s="305">
        <v>13000</v>
      </c>
      <c r="I52" s="333"/>
      <c r="J52" s="761"/>
    </row>
    <row r="53" spans="1:10" x14ac:dyDescent="0.2">
      <c r="A53" s="424">
        <v>912</v>
      </c>
      <c r="B53" s="428"/>
      <c r="C53" s="65" t="s">
        <v>213</v>
      </c>
      <c r="D53" s="304">
        <v>15523</v>
      </c>
      <c r="E53" s="138">
        <v>15000</v>
      </c>
      <c r="F53" s="123">
        <v>15000</v>
      </c>
      <c r="G53" s="123">
        <v>13000</v>
      </c>
      <c r="H53" s="123">
        <v>13000</v>
      </c>
      <c r="I53" s="123"/>
      <c r="J53" s="764"/>
    </row>
    <row r="54" spans="1:10" s="50" customFormat="1" ht="12.75" x14ac:dyDescent="0.2">
      <c r="A54" s="424">
        <v>912</v>
      </c>
      <c r="B54" s="428"/>
      <c r="C54" s="312" t="s">
        <v>176</v>
      </c>
      <c r="D54" s="313"/>
      <c r="E54" s="138"/>
      <c r="F54" s="123"/>
      <c r="G54" s="123"/>
      <c r="H54" s="123"/>
      <c r="I54" s="315"/>
      <c r="J54" s="765"/>
    </row>
    <row r="55" spans="1:10" s="50" customFormat="1" ht="22.5" x14ac:dyDescent="0.2">
      <c r="A55" s="424">
        <v>912</v>
      </c>
      <c r="B55" s="428"/>
      <c r="C55" s="456" t="s">
        <v>795</v>
      </c>
      <c r="D55" s="248">
        <v>2333</v>
      </c>
      <c r="E55" s="232"/>
      <c r="F55" s="231"/>
      <c r="G55" s="231"/>
      <c r="H55" s="231"/>
      <c r="I55" s="316"/>
      <c r="J55" s="767"/>
    </row>
    <row r="56" spans="1:10" s="50" customFormat="1" ht="12.75" x14ac:dyDescent="0.2">
      <c r="A56" s="424">
        <v>912</v>
      </c>
      <c r="B56" s="428"/>
      <c r="C56" s="456" t="s">
        <v>797</v>
      </c>
      <c r="D56" s="248">
        <v>2250</v>
      </c>
      <c r="E56" s="232"/>
      <c r="F56" s="231"/>
      <c r="G56" s="231"/>
      <c r="H56" s="231"/>
      <c r="I56" s="316"/>
      <c r="J56" s="767"/>
    </row>
    <row r="57" spans="1:10" s="50" customFormat="1" ht="12.75" x14ac:dyDescent="0.2">
      <c r="A57" s="424">
        <v>912</v>
      </c>
      <c r="B57" s="428"/>
      <c r="C57" s="456" t="s">
        <v>796</v>
      </c>
      <c r="D57" s="248">
        <v>1700</v>
      </c>
      <c r="E57" s="232"/>
      <c r="F57" s="231"/>
      <c r="G57" s="231"/>
      <c r="H57" s="231"/>
      <c r="I57" s="316"/>
      <c r="J57" s="767"/>
    </row>
    <row r="58" spans="1:10" s="50" customFormat="1" ht="22.5" x14ac:dyDescent="0.2">
      <c r="A58" s="424">
        <v>912</v>
      </c>
      <c r="B58" s="428"/>
      <c r="C58" s="214" t="s">
        <v>798</v>
      </c>
      <c r="D58" s="248">
        <v>0</v>
      </c>
      <c r="E58" s="232">
        <v>2000</v>
      </c>
      <c r="F58" s="231">
        <v>2000</v>
      </c>
      <c r="G58" s="231">
        <v>0</v>
      </c>
      <c r="H58" s="231">
        <v>0</v>
      </c>
      <c r="I58" s="316"/>
      <c r="J58" s="767"/>
    </row>
    <row r="59" spans="1:10" s="50" customFormat="1" ht="18" customHeight="1" x14ac:dyDescent="0.2">
      <c r="A59" s="424">
        <v>912</v>
      </c>
      <c r="B59" s="428"/>
      <c r="C59" s="612" t="s">
        <v>799</v>
      </c>
      <c r="D59" s="248">
        <v>0</v>
      </c>
      <c r="E59" s="232">
        <v>13000</v>
      </c>
      <c r="F59" s="231">
        <v>13000</v>
      </c>
      <c r="G59" s="231">
        <v>13000</v>
      </c>
      <c r="H59" s="231">
        <v>13000</v>
      </c>
      <c r="I59" s="316"/>
      <c r="J59" s="767"/>
    </row>
    <row r="60" spans="1:10" s="50" customFormat="1" ht="12.75" x14ac:dyDescent="0.2">
      <c r="A60" s="424">
        <v>912</v>
      </c>
      <c r="B60" s="428"/>
      <c r="C60" s="254" t="s">
        <v>822</v>
      </c>
      <c r="D60" s="248">
        <v>9240</v>
      </c>
      <c r="E60" s="249"/>
      <c r="F60" s="316"/>
      <c r="G60" s="316"/>
      <c r="H60" s="316"/>
      <c r="I60" s="316"/>
      <c r="J60" s="767"/>
    </row>
    <row r="61" spans="1:10" s="50" customFormat="1" ht="12.75" x14ac:dyDescent="0.2">
      <c r="A61" s="424">
        <v>912</v>
      </c>
      <c r="B61" s="428"/>
      <c r="C61" s="251"/>
      <c r="D61" s="248"/>
      <c r="E61" s="249"/>
      <c r="F61" s="316"/>
      <c r="G61" s="316"/>
      <c r="H61" s="316"/>
      <c r="I61" s="316"/>
      <c r="J61" s="767"/>
    </row>
    <row r="62" spans="1:10" x14ac:dyDescent="0.2">
      <c r="A62" s="424">
        <v>912</v>
      </c>
      <c r="B62" s="425" t="s">
        <v>29</v>
      </c>
      <c r="C62" s="308" t="s">
        <v>312</v>
      </c>
      <c r="D62" s="305">
        <v>25650</v>
      </c>
      <c r="E62" s="305">
        <v>13500</v>
      </c>
      <c r="F62" s="305">
        <v>15000</v>
      </c>
      <c r="G62" s="305">
        <v>15000</v>
      </c>
      <c r="H62" s="305">
        <v>15000</v>
      </c>
      <c r="I62" s="333"/>
      <c r="J62" s="761"/>
    </row>
    <row r="63" spans="1:10" s="50" customFormat="1" ht="12.75" x14ac:dyDescent="0.2">
      <c r="A63" s="424">
        <v>912</v>
      </c>
      <c r="B63" s="425"/>
      <c r="C63" s="65" t="s">
        <v>213</v>
      </c>
      <c r="D63" s="304">
        <v>25650</v>
      </c>
      <c r="E63" s="138">
        <v>13500</v>
      </c>
      <c r="F63" s="123">
        <v>15000</v>
      </c>
      <c r="G63" s="123">
        <v>15000</v>
      </c>
      <c r="H63" s="123">
        <v>15000</v>
      </c>
      <c r="I63" s="123"/>
      <c r="J63" s="764"/>
    </row>
    <row r="64" spans="1:10" x14ac:dyDescent="0.2">
      <c r="A64" s="424">
        <v>912</v>
      </c>
      <c r="B64" s="425"/>
      <c r="C64" s="312" t="s">
        <v>176</v>
      </c>
      <c r="D64" s="313"/>
      <c r="E64" s="314"/>
      <c r="F64" s="315"/>
      <c r="G64" s="315"/>
      <c r="H64" s="315"/>
      <c r="I64" s="315"/>
      <c r="J64" s="765"/>
    </row>
    <row r="65" spans="1:10" x14ac:dyDescent="0.2">
      <c r="A65" s="424">
        <v>912</v>
      </c>
      <c r="B65" s="425"/>
      <c r="C65" s="214" t="s">
        <v>383</v>
      </c>
      <c r="D65" s="543">
        <v>20000</v>
      </c>
      <c r="E65" s="236">
        <v>10000</v>
      </c>
      <c r="F65" s="234">
        <v>15000</v>
      </c>
      <c r="G65" s="234">
        <v>15000</v>
      </c>
      <c r="H65" s="234">
        <v>15000</v>
      </c>
      <c r="I65" s="453"/>
      <c r="J65" s="768"/>
    </row>
    <row r="66" spans="1:10" x14ac:dyDescent="0.2">
      <c r="A66" s="424">
        <v>912</v>
      </c>
      <c r="B66" s="425"/>
      <c r="C66" s="251" t="s">
        <v>573</v>
      </c>
      <c r="D66" s="543">
        <v>5650</v>
      </c>
      <c r="E66" s="353">
        <v>3500</v>
      </c>
      <c r="F66" s="354">
        <v>0</v>
      </c>
      <c r="G66" s="354">
        <v>0</v>
      </c>
      <c r="H66" s="354">
        <v>0</v>
      </c>
      <c r="I66" s="454"/>
      <c r="J66" s="769"/>
    </row>
    <row r="67" spans="1:10" x14ac:dyDescent="0.2">
      <c r="A67" s="424">
        <v>912</v>
      </c>
      <c r="B67" s="425"/>
      <c r="C67" s="214"/>
      <c r="D67" s="317"/>
      <c r="E67" s="353"/>
      <c r="F67" s="354"/>
      <c r="G67" s="354"/>
      <c r="H67" s="354"/>
      <c r="I67" s="454"/>
      <c r="J67" s="769"/>
    </row>
    <row r="68" spans="1:10" s="50" customFormat="1" ht="12.75" x14ac:dyDescent="0.2">
      <c r="A68" s="424">
        <v>912</v>
      </c>
      <c r="B68" s="425" t="s">
        <v>30</v>
      </c>
      <c r="C68" s="308" t="s">
        <v>95</v>
      </c>
      <c r="D68" s="305">
        <v>13740</v>
      </c>
      <c r="E68" s="305">
        <v>21300</v>
      </c>
      <c r="F68" s="305">
        <v>16700</v>
      </c>
      <c r="G68" s="305">
        <v>17100</v>
      </c>
      <c r="H68" s="305">
        <v>12900</v>
      </c>
      <c r="I68" s="333"/>
      <c r="J68" s="761"/>
    </row>
    <row r="69" spans="1:10" s="50" customFormat="1" ht="12.75" x14ac:dyDescent="0.2">
      <c r="A69" s="424">
        <v>912</v>
      </c>
      <c r="B69" s="425"/>
      <c r="C69" s="65" t="s">
        <v>213</v>
      </c>
      <c r="D69" s="304">
        <v>13740</v>
      </c>
      <c r="E69" s="138">
        <v>21300</v>
      </c>
      <c r="F69" s="134">
        <v>16700</v>
      </c>
      <c r="G69" s="134">
        <v>17100</v>
      </c>
      <c r="H69" s="134">
        <v>12900</v>
      </c>
      <c r="I69" s="123"/>
      <c r="J69" s="764"/>
    </row>
    <row r="70" spans="1:10" s="50" customFormat="1" ht="12.75" x14ac:dyDescent="0.2">
      <c r="A70" s="424">
        <v>912</v>
      </c>
      <c r="B70" s="425"/>
      <c r="C70" s="312" t="s">
        <v>176</v>
      </c>
      <c r="D70" s="313"/>
      <c r="E70" s="314"/>
      <c r="F70" s="315"/>
      <c r="G70" s="315"/>
      <c r="H70" s="315"/>
      <c r="I70" s="315"/>
      <c r="J70" s="765"/>
    </row>
    <row r="71" spans="1:10" s="50" customFormat="1" ht="12.75" x14ac:dyDescent="0.2">
      <c r="A71" s="424">
        <v>912</v>
      </c>
      <c r="B71" s="425"/>
      <c r="C71" s="210" t="s">
        <v>283</v>
      </c>
      <c r="D71" s="248">
        <v>300</v>
      </c>
      <c r="E71" s="230">
        <v>300</v>
      </c>
      <c r="F71" s="134">
        <v>300</v>
      </c>
      <c r="G71" s="134">
        <v>300</v>
      </c>
      <c r="H71" s="134">
        <v>300</v>
      </c>
      <c r="I71" s="318"/>
      <c r="J71" s="770"/>
    </row>
    <row r="72" spans="1:10" s="50" customFormat="1" ht="12.75" x14ac:dyDescent="0.2">
      <c r="A72" s="424">
        <v>912</v>
      </c>
      <c r="B72" s="425"/>
      <c r="C72" s="210" t="s">
        <v>622</v>
      </c>
      <c r="D72" s="248">
        <v>2440</v>
      </c>
      <c r="E72" s="230">
        <v>4300</v>
      </c>
      <c r="F72" s="134">
        <v>3800</v>
      </c>
      <c r="G72" s="134">
        <v>3800</v>
      </c>
      <c r="H72" s="134"/>
      <c r="I72" s="318"/>
      <c r="J72" s="770"/>
    </row>
    <row r="73" spans="1:10" s="50" customFormat="1" ht="12.75" x14ac:dyDescent="0.2">
      <c r="A73" s="424">
        <v>912</v>
      </c>
      <c r="B73" s="425"/>
      <c r="C73" s="214" t="s">
        <v>446</v>
      </c>
      <c r="D73" s="248">
        <v>5000</v>
      </c>
      <c r="E73" s="230">
        <v>4000</v>
      </c>
      <c r="F73" s="134">
        <v>4000</v>
      </c>
      <c r="G73" s="134">
        <v>4000</v>
      </c>
      <c r="H73" s="134">
        <v>4000</v>
      </c>
      <c r="I73" s="318"/>
      <c r="J73" s="770"/>
    </row>
    <row r="74" spans="1:10" s="50" customFormat="1" ht="12.75" x14ac:dyDescent="0.2">
      <c r="A74" s="424">
        <v>912</v>
      </c>
      <c r="B74" s="425"/>
      <c r="C74" s="134" t="s">
        <v>384</v>
      </c>
      <c r="D74" s="248">
        <v>3000</v>
      </c>
      <c r="E74" s="230">
        <v>3000</v>
      </c>
      <c r="F74" s="134">
        <v>3000</v>
      </c>
      <c r="G74" s="134">
        <v>3000</v>
      </c>
      <c r="H74" s="134">
        <v>3000</v>
      </c>
      <c r="I74" s="318"/>
      <c r="J74" s="770"/>
    </row>
    <row r="75" spans="1:10" s="50" customFormat="1" ht="12.75" x14ac:dyDescent="0.2">
      <c r="A75" s="424">
        <v>912</v>
      </c>
      <c r="B75" s="425"/>
      <c r="C75" s="214" t="s">
        <v>356</v>
      </c>
      <c r="D75" s="248">
        <v>0</v>
      </c>
      <c r="E75" s="230">
        <v>600</v>
      </c>
      <c r="F75" s="134"/>
      <c r="G75" s="134">
        <v>400</v>
      </c>
      <c r="H75" s="134"/>
      <c r="I75" s="318"/>
      <c r="J75" s="770"/>
    </row>
    <row r="76" spans="1:10" s="50" customFormat="1" ht="12.75" x14ac:dyDescent="0.2">
      <c r="A76" s="424">
        <v>912</v>
      </c>
      <c r="B76" s="425"/>
      <c r="C76" s="134" t="s">
        <v>521</v>
      </c>
      <c r="D76" s="248">
        <v>3000</v>
      </c>
      <c r="E76" s="230">
        <v>3000</v>
      </c>
      <c r="F76" s="134">
        <v>3000</v>
      </c>
      <c r="G76" s="134">
        <v>3000</v>
      </c>
      <c r="H76" s="134">
        <v>3000</v>
      </c>
      <c r="I76" s="318"/>
      <c r="J76" s="770"/>
    </row>
    <row r="77" spans="1:10" s="50" customFormat="1" ht="12.75" x14ac:dyDescent="0.2">
      <c r="A77" s="424">
        <v>912</v>
      </c>
      <c r="B77" s="425"/>
      <c r="C77" s="134" t="s">
        <v>380</v>
      </c>
      <c r="D77" s="248"/>
      <c r="E77" s="230">
        <v>6100</v>
      </c>
      <c r="F77" s="134">
        <v>2600</v>
      </c>
      <c r="G77" s="134">
        <v>2600</v>
      </c>
      <c r="H77" s="134">
        <v>2600</v>
      </c>
      <c r="I77" s="318"/>
      <c r="J77" s="770"/>
    </row>
    <row r="78" spans="1:10" s="50" customFormat="1" ht="12.75" x14ac:dyDescent="0.2">
      <c r="A78" s="424">
        <v>912</v>
      </c>
      <c r="B78" s="425"/>
      <c r="C78" s="251" t="s">
        <v>573</v>
      </c>
      <c r="D78" s="252"/>
      <c r="E78" s="211"/>
      <c r="F78" s="254"/>
      <c r="G78" s="254"/>
      <c r="H78" s="254"/>
      <c r="I78" s="318"/>
      <c r="J78" s="770"/>
    </row>
    <row r="79" spans="1:10" s="50" customFormat="1" ht="12.75" x14ac:dyDescent="0.2">
      <c r="A79" s="424">
        <v>912</v>
      </c>
      <c r="B79" s="425"/>
      <c r="C79" s="254"/>
      <c r="D79" s="252"/>
      <c r="E79" s="211"/>
      <c r="F79" s="254"/>
      <c r="G79" s="318"/>
      <c r="H79" s="318"/>
      <c r="I79" s="318"/>
      <c r="J79" s="770"/>
    </row>
    <row r="80" spans="1:10" s="50" customFormat="1" ht="12.75" x14ac:dyDescent="0.2">
      <c r="A80" s="424">
        <v>912</v>
      </c>
      <c r="B80" s="425" t="s">
        <v>33</v>
      </c>
      <c r="C80" s="308" t="s">
        <v>96</v>
      </c>
      <c r="D80" s="305">
        <v>0</v>
      </c>
      <c r="E80" s="305">
        <v>0</v>
      </c>
      <c r="F80" s="305">
        <v>0</v>
      </c>
      <c r="G80" s="305">
        <v>0</v>
      </c>
      <c r="H80" s="305">
        <v>0</v>
      </c>
      <c r="I80" s="333"/>
      <c r="J80" s="761"/>
    </row>
    <row r="81" spans="1:10" s="50" customFormat="1" ht="12.75" x14ac:dyDescent="0.2">
      <c r="A81" s="424">
        <v>912</v>
      </c>
      <c r="B81" s="425"/>
      <c r="C81" s="65" t="s">
        <v>213</v>
      </c>
      <c r="D81" s="304">
        <v>0</v>
      </c>
      <c r="E81" s="138">
        <v>0</v>
      </c>
      <c r="F81" s="123">
        <v>0</v>
      </c>
      <c r="G81" s="123">
        <v>0</v>
      </c>
      <c r="H81" s="123">
        <v>0</v>
      </c>
      <c r="I81" s="123"/>
      <c r="J81" s="764"/>
    </row>
    <row r="82" spans="1:10" s="48" customFormat="1" ht="12.75" x14ac:dyDescent="0.2">
      <c r="A82" s="424">
        <v>912</v>
      </c>
      <c r="B82" s="425"/>
      <c r="C82" s="312" t="s">
        <v>176</v>
      </c>
      <c r="D82" s="313"/>
      <c r="E82" s="314"/>
      <c r="F82" s="315"/>
      <c r="G82" s="315"/>
      <c r="H82" s="315"/>
      <c r="I82" s="315"/>
      <c r="J82" s="765"/>
    </row>
    <row r="83" spans="1:10" x14ac:dyDescent="0.2">
      <c r="A83" s="424">
        <v>912</v>
      </c>
      <c r="B83" s="425"/>
      <c r="C83" s="319"/>
      <c r="D83" s="220"/>
      <c r="E83" s="167"/>
      <c r="F83" s="318"/>
      <c r="G83" s="318"/>
      <c r="H83" s="318"/>
      <c r="I83" s="318"/>
      <c r="J83" s="770"/>
    </row>
    <row r="84" spans="1:10" s="50" customFormat="1" ht="12.75" x14ac:dyDescent="0.2">
      <c r="A84" s="424">
        <v>912</v>
      </c>
      <c r="B84" s="425" t="s">
        <v>37</v>
      </c>
      <c r="C84" s="308" t="s">
        <v>97</v>
      </c>
      <c r="D84" s="305">
        <v>2500</v>
      </c>
      <c r="E84" s="305">
        <v>20800</v>
      </c>
      <c r="F84" s="305">
        <v>20000</v>
      </c>
      <c r="G84" s="305">
        <v>5000</v>
      </c>
      <c r="H84" s="305">
        <v>5000</v>
      </c>
      <c r="I84" s="333"/>
      <c r="J84" s="761"/>
    </row>
    <row r="85" spans="1:10" s="50" customFormat="1" ht="12.75" x14ac:dyDescent="0.2">
      <c r="A85" s="424">
        <v>912</v>
      </c>
      <c r="B85" s="425"/>
      <c r="C85" s="65" t="s">
        <v>213</v>
      </c>
      <c r="D85" s="304">
        <v>2500</v>
      </c>
      <c r="E85" s="138">
        <v>20800</v>
      </c>
      <c r="F85" s="123">
        <v>20000</v>
      </c>
      <c r="G85" s="123">
        <v>5000</v>
      </c>
      <c r="H85" s="123">
        <v>5000</v>
      </c>
      <c r="I85" s="123"/>
      <c r="J85" s="764"/>
    </row>
    <row r="86" spans="1:10" s="50" customFormat="1" ht="12.75" x14ac:dyDescent="0.2">
      <c r="A86" s="424">
        <v>912</v>
      </c>
      <c r="B86" s="425"/>
      <c r="C86" s="312" t="s">
        <v>176</v>
      </c>
      <c r="D86" s="313"/>
      <c r="E86" s="314"/>
      <c r="F86" s="315"/>
      <c r="G86" s="315"/>
      <c r="H86" s="315"/>
      <c r="I86" s="315"/>
      <c r="J86" s="765"/>
    </row>
    <row r="87" spans="1:10" x14ac:dyDescent="0.2">
      <c r="A87" s="424">
        <v>912</v>
      </c>
      <c r="B87" s="425"/>
      <c r="C87" s="210" t="s">
        <v>491</v>
      </c>
      <c r="D87" s="248">
        <v>2500</v>
      </c>
      <c r="E87" s="230">
        <v>2500</v>
      </c>
      <c r="F87" s="783"/>
      <c r="G87" s="783"/>
      <c r="H87" s="783"/>
      <c r="I87" s="455"/>
      <c r="J87" s="771"/>
    </row>
    <row r="88" spans="1:10" x14ac:dyDescent="0.2">
      <c r="A88" s="424">
        <v>912</v>
      </c>
      <c r="B88" s="425"/>
      <c r="C88" s="210" t="s">
        <v>802</v>
      </c>
      <c r="D88" s="248">
        <v>0</v>
      </c>
      <c r="E88" s="230">
        <v>15000</v>
      </c>
      <c r="F88" s="783">
        <v>15000</v>
      </c>
      <c r="G88" s="783">
        <v>0</v>
      </c>
      <c r="H88" s="783">
        <v>0</v>
      </c>
      <c r="I88" s="455"/>
      <c r="J88" s="771"/>
    </row>
    <row r="89" spans="1:10" x14ac:dyDescent="0.2">
      <c r="A89" s="424">
        <v>912</v>
      </c>
      <c r="B89" s="425"/>
      <c r="C89" s="251" t="s">
        <v>573</v>
      </c>
      <c r="D89" s="248">
        <v>0</v>
      </c>
      <c r="E89" s="211">
        <v>0</v>
      </c>
      <c r="F89" s="356">
        <v>5000</v>
      </c>
      <c r="G89" s="356">
        <v>5000</v>
      </c>
      <c r="H89" s="356">
        <v>5000</v>
      </c>
      <c r="I89" s="455"/>
      <c r="J89" s="771"/>
    </row>
    <row r="90" spans="1:10" x14ac:dyDescent="0.2">
      <c r="A90" s="424">
        <v>912</v>
      </c>
      <c r="B90" s="425"/>
      <c r="C90" s="355"/>
      <c r="D90" s="252"/>
      <c r="E90" s="211"/>
      <c r="F90" s="356"/>
      <c r="G90" s="356"/>
      <c r="H90" s="356"/>
      <c r="I90" s="455"/>
      <c r="J90" s="771"/>
    </row>
    <row r="91" spans="1:10" s="37" customFormat="1" ht="15" customHeight="1" x14ac:dyDescent="0.2">
      <c r="A91" s="296">
        <v>914</v>
      </c>
      <c r="B91" s="296" t="s">
        <v>11</v>
      </c>
      <c r="C91" s="298" t="s">
        <v>90</v>
      </c>
      <c r="D91" s="299">
        <v>240912.753</v>
      </c>
      <c r="E91" s="299">
        <v>264091.57500000001</v>
      </c>
      <c r="F91" s="299">
        <v>267689.39575000003</v>
      </c>
      <c r="G91" s="299">
        <v>274133.39803749998</v>
      </c>
      <c r="H91" s="299">
        <v>280095.750439375</v>
      </c>
      <c r="I91" s="344"/>
      <c r="J91" s="42"/>
    </row>
    <row r="92" spans="1:10" x14ac:dyDescent="0.2">
      <c r="A92" s="424">
        <v>914</v>
      </c>
      <c r="B92" s="425" t="s">
        <v>9</v>
      </c>
      <c r="C92" s="346" t="s">
        <v>91</v>
      </c>
      <c r="D92" s="305">
        <v>17284</v>
      </c>
      <c r="E92" s="305">
        <v>17984.009999999998</v>
      </c>
      <c r="F92" s="305">
        <v>17984</v>
      </c>
      <c r="G92" s="305">
        <v>17984.03</v>
      </c>
      <c r="H92" s="305">
        <v>17984</v>
      </c>
      <c r="I92" s="333"/>
      <c r="J92" s="761"/>
    </row>
    <row r="93" spans="1:10" s="48" customFormat="1" ht="12.75" x14ac:dyDescent="0.2">
      <c r="A93" s="424">
        <v>914</v>
      </c>
      <c r="B93" s="425"/>
      <c r="C93" s="131" t="s">
        <v>640</v>
      </c>
      <c r="D93" s="304">
        <v>17284</v>
      </c>
      <c r="E93" s="145">
        <v>17984.009999999998</v>
      </c>
      <c r="F93" s="66">
        <v>17984</v>
      </c>
      <c r="G93" s="66">
        <v>17984.03</v>
      </c>
      <c r="H93" s="66">
        <v>17984</v>
      </c>
      <c r="I93" s="66"/>
      <c r="J93" s="38"/>
    </row>
    <row r="94" spans="1:10" s="48" customFormat="1" ht="12.75" x14ac:dyDescent="0.2">
      <c r="A94" s="424">
        <v>914</v>
      </c>
      <c r="B94" s="425"/>
      <c r="C94" s="357"/>
      <c r="D94" s="304"/>
      <c r="E94" s="145"/>
      <c r="F94" s="66"/>
      <c r="G94" s="66"/>
      <c r="H94" s="66"/>
      <c r="I94" s="66"/>
      <c r="J94" s="38"/>
    </row>
    <row r="95" spans="1:10" s="48" customFormat="1" ht="12.75" x14ac:dyDescent="0.2">
      <c r="A95" s="424">
        <v>914</v>
      </c>
      <c r="B95" s="425" t="s">
        <v>16</v>
      </c>
      <c r="C95" s="308" t="s">
        <v>92</v>
      </c>
      <c r="D95" s="301">
        <v>19152</v>
      </c>
      <c r="E95" s="301">
        <v>18861.5</v>
      </c>
      <c r="F95" s="301">
        <v>22786.5</v>
      </c>
      <c r="G95" s="301">
        <v>22786.5</v>
      </c>
      <c r="H95" s="301">
        <v>22286.5</v>
      </c>
      <c r="I95" s="344"/>
      <c r="J95" s="42"/>
    </row>
    <row r="96" spans="1:10" s="48" customFormat="1" ht="12.75" x14ac:dyDescent="0.2">
      <c r="A96" s="424">
        <v>914</v>
      </c>
      <c r="B96" s="425"/>
      <c r="C96" s="131" t="s">
        <v>386</v>
      </c>
      <c r="D96" s="303">
        <v>0</v>
      </c>
      <c r="E96" s="145">
        <v>0</v>
      </c>
      <c r="F96" s="66">
        <v>0</v>
      </c>
      <c r="G96" s="66">
        <v>0</v>
      </c>
      <c r="H96" s="66">
        <v>0</v>
      </c>
      <c r="I96" s="66"/>
      <c r="J96" s="38"/>
    </row>
    <row r="97" spans="1:10" s="48" customFormat="1" ht="12.75" x14ac:dyDescent="0.2">
      <c r="A97" s="424">
        <v>914</v>
      </c>
      <c r="B97" s="425"/>
      <c r="C97" s="131" t="s">
        <v>254</v>
      </c>
      <c r="D97" s="303">
        <v>300</v>
      </c>
      <c r="E97" s="145">
        <v>400</v>
      </c>
      <c r="F97" s="66">
        <v>300</v>
      </c>
      <c r="G97" s="66">
        <v>300</v>
      </c>
      <c r="H97" s="66">
        <v>300</v>
      </c>
      <c r="I97" s="66"/>
      <c r="J97" s="38"/>
    </row>
    <row r="98" spans="1:10" s="48" customFormat="1" ht="12.75" x14ac:dyDescent="0.2">
      <c r="A98" s="424">
        <v>914</v>
      </c>
      <c r="B98" s="425"/>
      <c r="C98" s="131" t="s">
        <v>219</v>
      </c>
      <c r="D98" s="303">
        <v>410</v>
      </c>
      <c r="E98" s="145">
        <v>400</v>
      </c>
      <c r="F98" s="66">
        <v>325</v>
      </c>
      <c r="G98" s="66">
        <v>325</v>
      </c>
      <c r="H98" s="66">
        <v>325</v>
      </c>
      <c r="I98" s="66"/>
      <c r="J98" s="38"/>
    </row>
    <row r="99" spans="1:10" s="48" customFormat="1" ht="12.75" x14ac:dyDescent="0.2">
      <c r="A99" s="424">
        <v>914</v>
      </c>
      <c r="B99" s="425"/>
      <c r="C99" s="131" t="s">
        <v>151</v>
      </c>
      <c r="D99" s="303">
        <v>600</v>
      </c>
      <c r="E99" s="145">
        <v>600</v>
      </c>
      <c r="F99" s="66">
        <v>600</v>
      </c>
      <c r="G99" s="66">
        <v>600</v>
      </c>
      <c r="H99" s="66">
        <v>600</v>
      </c>
      <c r="I99" s="66"/>
      <c r="J99" s="38"/>
    </row>
    <row r="100" spans="1:10" s="48" customFormat="1" ht="12.75" x14ac:dyDescent="0.2">
      <c r="A100" s="424">
        <v>914</v>
      </c>
      <c r="B100" s="425"/>
      <c r="C100" s="131" t="s">
        <v>255</v>
      </c>
      <c r="D100" s="303">
        <v>4500</v>
      </c>
      <c r="E100" s="145">
        <v>4500</v>
      </c>
      <c r="F100" s="66">
        <v>4500</v>
      </c>
      <c r="G100" s="66">
        <v>4500</v>
      </c>
      <c r="H100" s="66">
        <v>4500</v>
      </c>
      <c r="I100" s="66"/>
      <c r="J100" s="38"/>
    </row>
    <row r="101" spans="1:10" s="48" customFormat="1" ht="12.75" x14ac:dyDescent="0.2">
      <c r="A101" s="424">
        <v>914</v>
      </c>
      <c r="B101" s="425"/>
      <c r="C101" s="131" t="s">
        <v>331</v>
      </c>
      <c r="D101" s="303">
        <v>6700</v>
      </c>
      <c r="E101" s="145">
        <v>6700</v>
      </c>
      <c r="F101" s="66">
        <v>7000</v>
      </c>
      <c r="G101" s="66">
        <v>7000</v>
      </c>
      <c r="H101" s="66">
        <v>7000</v>
      </c>
      <c r="I101" s="66"/>
      <c r="J101" s="38"/>
    </row>
    <row r="102" spans="1:10" s="48" customFormat="1" ht="12.75" x14ac:dyDescent="0.2">
      <c r="A102" s="424">
        <v>914</v>
      </c>
      <c r="B102" s="425"/>
      <c r="C102" s="131" t="s">
        <v>571</v>
      </c>
      <c r="D102" s="303">
        <v>2000</v>
      </c>
      <c r="E102" s="145">
        <v>2000</v>
      </c>
      <c r="F102" s="66">
        <v>2000</v>
      </c>
      <c r="G102" s="66">
        <v>2000</v>
      </c>
      <c r="H102" s="66">
        <v>2000</v>
      </c>
      <c r="I102" s="66"/>
      <c r="J102" s="38"/>
    </row>
    <row r="103" spans="1:10" s="48" customFormat="1" ht="12.75" x14ac:dyDescent="0.2">
      <c r="A103" s="424">
        <v>914</v>
      </c>
      <c r="B103" s="425"/>
      <c r="C103" s="151" t="s">
        <v>385</v>
      </c>
      <c r="D103" s="303">
        <v>4142</v>
      </c>
      <c r="E103" s="145">
        <v>4261.5</v>
      </c>
      <c r="F103" s="66">
        <v>7661.5</v>
      </c>
      <c r="G103" s="66">
        <v>7961.5</v>
      </c>
      <c r="H103" s="66">
        <v>7561.5</v>
      </c>
      <c r="I103" s="66"/>
      <c r="J103" s="38"/>
    </row>
    <row r="104" spans="1:10" s="48" customFormat="1" ht="12.75" x14ac:dyDescent="0.2">
      <c r="A104" s="424">
        <v>914</v>
      </c>
      <c r="B104" s="425"/>
      <c r="C104" s="151" t="s">
        <v>387</v>
      </c>
      <c r="D104" s="303">
        <v>500</v>
      </c>
      <c r="E104" s="145">
        <v>0</v>
      </c>
      <c r="F104" s="66">
        <v>400</v>
      </c>
      <c r="G104" s="66">
        <v>100</v>
      </c>
      <c r="H104" s="66"/>
      <c r="I104" s="66"/>
      <c r="J104" s="38"/>
    </row>
    <row r="105" spans="1:10" s="48" customFormat="1" ht="12.75" x14ac:dyDescent="0.2">
      <c r="A105" s="424">
        <v>914</v>
      </c>
      <c r="B105" s="425" t="s">
        <v>18</v>
      </c>
      <c r="C105" s="308" t="s">
        <v>93</v>
      </c>
      <c r="D105" s="305">
        <v>12865</v>
      </c>
      <c r="E105" s="305">
        <v>12815</v>
      </c>
      <c r="F105" s="305">
        <v>12865</v>
      </c>
      <c r="G105" s="305">
        <v>12865</v>
      </c>
      <c r="H105" s="305">
        <v>12865</v>
      </c>
      <c r="I105" s="333"/>
      <c r="J105" s="761"/>
    </row>
    <row r="106" spans="1:10" s="48" customFormat="1" ht="12.75" x14ac:dyDescent="0.2">
      <c r="A106" s="424">
        <v>914</v>
      </c>
      <c r="B106" s="425"/>
      <c r="C106" s="131" t="s">
        <v>381</v>
      </c>
      <c r="D106" s="303">
        <v>12865</v>
      </c>
      <c r="E106" s="145">
        <v>12815</v>
      </c>
      <c r="F106" s="66">
        <v>12865</v>
      </c>
      <c r="G106" s="66">
        <v>12865</v>
      </c>
      <c r="H106" s="66">
        <v>12865</v>
      </c>
      <c r="I106" s="66"/>
      <c r="J106" s="38"/>
    </row>
    <row r="107" spans="1:10" s="50" customFormat="1" ht="12.75" x14ac:dyDescent="0.2">
      <c r="A107" s="424">
        <v>914</v>
      </c>
      <c r="B107" s="425" t="s">
        <v>22</v>
      </c>
      <c r="C107" s="308" t="s">
        <v>94</v>
      </c>
      <c r="D107" s="305">
        <v>10275</v>
      </c>
      <c r="E107" s="305">
        <v>12760</v>
      </c>
      <c r="F107" s="305">
        <v>12760</v>
      </c>
      <c r="G107" s="305">
        <v>12760</v>
      </c>
      <c r="H107" s="305">
        <v>12760</v>
      </c>
      <c r="I107" s="333"/>
      <c r="J107" s="761"/>
    </row>
    <row r="108" spans="1:10" s="50" customFormat="1" ht="12.75" x14ac:dyDescent="0.2">
      <c r="A108" s="424">
        <v>914</v>
      </c>
      <c r="B108" s="425"/>
      <c r="C108" s="131" t="s">
        <v>247</v>
      </c>
      <c r="D108" s="303">
        <v>2800</v>
      </c>
      <c r="E108" s="145">
        <v>3700</v>
      </c>
      <c r="F108" s="66">
        <v>3700</v>
      </c>
      <c r="G108" s="66">
        <v>3700</v>
      </c>
      <c r="H108" s="66">
        <v>3700</v>
      </c>
      <c r="I108" s="322"/>
      <c r="J108" s="772"/>
    </row>
    <row r="109" spans="1:10" s="51" customFormat="1" ht="12.75" x14ac:dyDescent="0.2">
      <c r="A109" s="424">
        <v>914</v>
      </c>
      <c r="B109" s="425"/>
      <c r="C109" s="131" t="s">
        <v>592</v>
      </c>
      <c r="D109" s="303">
        <v>1000</v>
      </c>
      <c r="E109" s="145">
        <v>1000</v>
      </c>
      <c r="F109" s="66">
        <v>1000</v>
      </c>
      <c r="G109" s="66">
        <v>1000</v>
      </c>
      <c r="H109" s="66">
        <v>1000</v>
      </c>
      <c r="I109" s="322"/>
      <c r="J109" s="772"/>
    </row>
    <row r="110" spans="1:10" s="51" customFormat="1" ht="12.75" x14ac:dyDescent="0.2">
      <c r="A110" s="424">
        <v>914</v>
      </c>
      <c r="B110" s="425"/>
      <c r="C110" s="131" t="s">
        <v>202</v>
      </c>
      <c r="D110" s="303">
        <v>500</v>
      </c>
      <c r="E110" s="145">
        <v>500</v>
      </c>
      <c r="F110" s="66">
        <v>500</v>
      </c>
      <c r="G110" s="66">
        <v>500</v>
      </c>
      <c r="H110" s="66">
        <v>500</v>
      </c>
      <c r="I110" s="322"/>
      <c r="J110" s="772"/>
    </row>
    <row r="111" spans="1:10" s="51" customFormat="1" ht="12.75" x14ac:dyDescent="0.2">
      <c r="A111" s="424">
        <v>914</v>
      </c>
      <c r="B111" s="425"/>
      <c r="C111" s="131" t="s">
        <v>159</v>
      </c>
      <c r="D111" s="303">
        <v>500</v>
      </c>
      <c r="E111" s="145">
        <v>300</v>
      </c>
      <c r="F111" s="66">
        <v>300</v>
      </c>
      <c r="G111" s="66">
        <v>300</v>
      </c>
      <c r="H111" s="66">
        <v>300</v>
      </c>
      <c r="I111" s="315"/>
      <c r="J111" s="765"/>
    </row>
    <row r="112" spans="1:10" s="51" customFormat="1" ht="12.75" x14ac:dyDescent="0.2">
      <c r="A112" s="424">
        <v>914</v>
      </c>
      <c r="B112" s="425"/>
      <c r="C112" s="131" t="s">
        <v>872</v>
      </c>
      <c r="D112" s="303">
        <v>900</v>
      </c>
      <c r="E112" s="145">
        <v>1500</v>
      </c>
      <c r="F112" s="66">
        <v>1500</v>
      </c>
      <c r="G112" s="66">
        <v>1500</v>
      </c>
      <c r="H112" s="66">
        <v>1500</v>
      </c>
      <c r="I112" s="315"/>
      <c r="J112" s="765"/>
    </row>
    <row r="113" spans="1:10" s="51" customFormat="1" ht="12.75" x14ac:dyDescent="0.2">
      <c r="A113" s="424">
        <v>914</v>
      </c>
      <c r="B113" s="425"/>
      <c r="C113" s="151" t="s">
        <v>385</v>
      </c>
      <c r="D113" s="313">
        <v>4575</v>
      </c>
      <c r="E113" s="314">
        <v>5760</v>
      </c>
      <c r="F113" s="315">
        <v>5760</v>
      </c>
      <c r="G113" s="315">
        <v>5760</v>
      </c>
      <c r="H113" s="315">
        <v>5760</v>
      </c>
      <c r="I113" s="315"/>
      <c r="J113" s="765"/>
    </row>
    <row r="114" spans="1:10" s="51" customFormat="1" ht="12.75" x14ac:dyDescent="0.2">
      <c r="A114" s="424">
        <v>914</v>
      </c>
      <c r="B114" s="425" t="s">
        <v>26</v>
      </c>
      <c r="C114" s="308" t="s">
        <v>101</v>
      </c>
      <c r="D114" s="305">
        <v>4842</v>
      </c>
      <c r="E114" s="305">
        <v>5997</v>
      </c>
      <c r="F114" s="305">
        <v>5347</v>
      </c>
      <c r="G114" s="305">
        <v>5487</v>
      </c>
      <c r="H114" s="305">
        <v>5907</v>
      </c>
      <c r="I114" s="333"/>
      <c r="J114" s="761"/>
    </row>
    <row r="115" spans="1:10" s="50" customFormat="1" ht="12.75" x14ac:dyDescent="0.2">
      <c r="A115" s="424">
        <v>914</v>
      </c>
      <c r="B115" s="425"/>
      <c r="C115" s="131" t="s">
        <v>481</v>
      </c>
      <c r="D115" s="303">
        <v>462</v>
      </c>
      <c r="E115" s="145">
        <v>600</v>
      </c>
      <c r="F115" s="66">
        <v>600</v>
      </c>
      <c r="G115" s="66">
        <v>650</v>
      </c>
      <c r="H115" s="66">
        <v>650</v>
      </c>
      <c r="I115" s="66"/>
      <c r="J115" s="38"/>
    </row>
    <row r="116" spans="1:10" s="51" customFormat="1" ht="12.75" customHeight="1" x14ac:dyDescent="0.2">
      <c r="A116" s="424">
        <v>914</v>
      </c>
      <c r="B116" s="425"/>
      <c r="C116" s="131" t="s">
        <v>388</v>
      </c>
      <c r="D116" s="303">
        <v>2830</v>
      </c>
      <c r="E116" s="145">
        <v>2315</v>
      </c>
      <c r="F116" s="66">
        <v>1915</v>
      </c>
      <c r="G116" s="66">
        <v>1965</v>
      </c>
      <c r="H116" s="66">
        <v>2365</v>
      </c>
      <c r="I116" s="66"/>
      <c r="J116" s="38"/>
    </row>
    <row r="117" spans="1:10" s="50" customFormat="1" ht="12.75" x14ac:dyDescent="0.2">
      <c r="A117" s="424">
        <v>914</v>
      </c>
      <c r="B117" s="425"/>
      <c r="C117" s="151" t="s">
        <v>385</v>
      </c>
      <c r="D117" s="303">
        <v>1550</v>
      </c>
      <c r="E117" s="218">
        <v>3082</v>
      </c>
      <c r="F117" s="326">
        <v>2832</v>
      </c>
      <c r="G117" s="326">
        <v>2872</v>
      </c>
      <c r="H117" s="326">
        <v>2892</v>
      </c>
      <c r="I117" s="66"/>
      <c r="J117" s="38"/>
    </row>
    <row r="118" spans="1:10" s="50" customFormat="1" ht="12.75" x14ac:dyDescent="0.2">
      <c r="A118" s="424">
        <v>914</v>
      </c>
      <c r="B118" s="425" t="s">
        <v>29</v>
      </c>
      <c r="C118" s="308" t="s">
        <v>312</v>
      </c>
      <c r="D118" s="305">
        <v>4442.0929999999998</v>
      </c>
      <c r="E118" s="305">
        <v>4540</v>
      </c>
      <c r="F118" s="305">
        <v>4540</v>
      </c>
      <c r="G118" s="305">
        <v>4540</v>
      </c>
      <c r="H118" s="305">
        <v>4540</v>
      </c>
      <c r="I118" s="333"/>
      <c r="J118" s="761"/>
    </row>
    <row r="119" spans="1:10" s="50" customFormat="1" ht="12.75" x14ac:dyDescent="0.2">
      <c r="A119" s="424">
        <v>914</v>
      </c>
      <c r="B119" s="425"/>
      <c r="C119" s="131" t="s">
        <v>386</v>
      </c>
      <c r="D119" s="303">
        <v>840.09299999999996</v>
      </c>
      <c r="E119" s="145">
        <v>900</v>
      </c>
      <c r="F119" s="234">
        <v>900</v>
      </c>
      <c r="G119" s="66">
        <v>900</v>
      </c>
      <c r="H119" s="66">
        <v>900</v>
      </c>
      <c r="I119" s="123"/>
      <c r="J119" s="764"/>
    </row>
    <row r="120" spans="1:10" s="50" customFormat="1" ht="12.75" x14ac:dyDescent="0.2">
      <c r="A120" s="424">
        <v>914</v>
      </c>
      <c r="B120" s="425"/>
      <c r="C120" s="459" t="s">
        <v>389</v>
      </c>
      <c r="D120" s="303">
        <v>3572</v>
      </c>
      <c r="E120" s="145">
        <v>3610</v>
      </c>
      <c r="F120" s="234">
        <v>3610</v>
      </c>
      <c r="G120" s="66">
        <v>3610</v>
      </c>
      <c r="H120" s="66">
        <v>3610</v>
      </c>
      <c r="I120" s="315"/>
      <c r="J120" s="765"/>
    </row>
    <row r="121" spans="1:10" s="48" customFormat="1" ht="12.75" x14ac:dyDescent="0.2">
      <c r="A121" s="424">
        <v>914</v>
      </c>
      <c r="B121" s="425"/>
      <c r="C121" s="131" t="s">
        <v>635</v>
      </c>
      <c r="D121" s="303">
        <v>30</v>
      </c>
      <c r="E121" s="145">
        <v>30</v>
      </c>
      <c r="F121" s="234">
        <v>30</v>
      </c>
      <c r="G121" s="66">
        <v>30</v>
      </c>
      <c r="H121" s="66">
        <v>30</v>
      </c>
      <c r="I121" s="322"/>
      <c r="J121" s="42"/>
    </row>
    <row r="122" spans="1:10" s="48" customFormat="1" ht="12.75" x14ac:dyDescent="0.2">
      <c r="A122" s="424">
        <v>914</v>
      </c>
      <c r="B122" s="425" t="s">
        <v>30</v>
      </c>
      <c r="C122" s="308" t="s">
        <v>95</v>
      </c>
      <c r="D122" s="305">
        <v>21430</v>
      </c>
      <c r="E122" s="305">
        <v>23730</v>
      </c>
      <c r="F122" s="305">
        <v>24240</v>
      </c>
      <c r="G122" s="305">
        <v>24660.800000000003</v>
      </c>
      <c r="H122" s="305">
        <v>25222.724000000002</v>
      </c>
      <c r="I122" s="333"/>
      <c r="J122" s="761"/>
    </row>
    <row r="123" spans="1:10" s="48" customFormat="1" ht="12.75" x14ac:dyDescent="0.2">
      <c r="A123" s="424">
        <v>914</v>
      </c>
      <c r="B123" s="425"/>
      <c r="C123" s="210" t="s">
        <v>273</v>
      </c>
      <c r="D123" s="304">
        <v>11000</v>
      </c>
      <c r="E123" s="138">
        <v>12000</v>
      </c>
      <c r="F123" s="119">
        <v>12360</v>
      </c>
      <c r="G123" s="119">
        <v>12730.800000000001</v>
      </c>
      <c r="H123" s="119">
        <v>13112.724000000002</v>
      </c>
      <c r="I123" s="323"/>
      <c r="J123" s="773"/>
    </row>
    <row r="124" spans="1:10" s="48" customFormat="1" ht="12.75" x14ac:dyDescent="0.2">
      <c r="A124" s="424">
        <v>914</v>
      </c>
      <c r="B124" s="425"/>
      <c r="C124" s="210" t="s">
        <v>803</v>
      </c>
      <c r="D124" s="304"/>
      <c r="E124" s="138">
        <v>8000</v>
      </c>
      <c r="F124" s="119">
        <v>8000</v>
      </c>
      <c r="G124" s="119">
        <v>8000</v>
      </c>
      <c r="H124" s="119">
        <v>8000</v>
      </c>
      <c r="I124" s="323"/>
      <c r="J124" s="773"/>
    </row>
    <row r="125" spans="1:10" s="48" customFormat="1" ht="12.75" x14ac:dyDescent="0.2">
      <c r="A125" s="424">
        <v>914</v>
      </c>
      <c r="B125" s="425"/>
      <c r="C125" s="151" t="s">
        <v>823</v>
      </c>
      <c r="D125" s="303">
        <v>10430</v>
      </c>
      <c r="E125" s="619">
        <v>3730</v>
      </c>
      <c r="F125" s="66">
        <v>3880</v>
      </c>
      <c r="G125" s="66">
        <v>3930</v>
      </c>
      <c r="H125" s="66">
        <v>4110</v>
      </c>
      <c r="I125" s="66"/>
      <c r="J125" s="38"/>
    </row>
    <row r="126" spans="1:10" s="48" customFormat="1" ht="12.75" x14ac:dyDescent="0.2">
      <c r="A126" s="424">
        <v>914</v>
      </c>
      <c r="B126" s="425"/>
      <c r="C126" s="312" t="s">
        <v>176</v>
      </c>
      <c r="D126" s="313"/>
      <c r="E126" s="314"/>
      <c r="F126" s="315"/>
      <c r="G126" s="315"/>
      <c r="H126" s="315"/>
      <c r="I126" s="315"/>
      <c r="J126" s="765"/>
    </row>
    <row r="127" spans="1:10" s="48" customFormat="1" ht="12.75" x14ac:dyDescent="0.2">
      <c r="A127" s="424">
        <v>914</v>
      </c>
      <c r="B127" s="425"/>
      <c r="C127" s="589" t="s">
        <v>271</v>
      </c>
      <c r="D127" s="303">
        <v>270</v>
      </c>
      <c r="E127" s="218">
        <v>270</v>
      </c>
      <c r="F127" s="326">
        <v>270</v>
      </c>
      <c r="G127" s="326">
        <v>270</v>
      </c>
      <c r="H127" s="326">
        <v>270</v>
      </c>
      <c r="I127" s="323"/>
      <c r="J127" s="773"/>
    </row>
    <row r="128" spans="1:10" s="48" customFormat="1" ht="12.75" x14ac:dyDescent="0.2">
      <c r="A128" s="424">
        <v>914</v>
      </c>
      <c r="B128" s="425"/>
      <c r="C128" s="590" t="s">
        <v>285</v>
      </c>
      <c r="D128" s="303">
        <v>400</v>
      </c>
      <c r="E128" s="218">
        <v>400</v>
      </c>
      <c r="F128" s="326">
        <v>400</v>
      </c>
      <c r="G128" s="326">
        <v>400</v>
      </c>
      <c r="H128" s="326">
        <v>400</v>
      </c>
      <c r="I128" s="323"/>
      <c r="J128" s="773"/>
    </row>
    <row r="129" spans="1:10" s="48" customFormat="1" ht="12.75" x14ac:dyDescent="0.2">
      <c r="A129" s="424">
        <v>914</v>
      </c>
      <c r="B129" s="425"/>
      <c r="C129" s="590" t="s">
        <v>270</v>
      </c>
      <c r="D129" s="303">
        <v>500</v>
      </c>
      <c r="E129" s="218">
        <v>500</v>
      </c>
      <c r="F129" s="326">
        <v>500</v>
      </c>
      <c r="G129" s="326">
        <v>550</v>
      </c>
      <c r="H129" s="326">
        <v>600</v>
      </c>
      <c r="I129" s="323"/>
      <c r="J129" s="773"/>
    </row>
    <row r="130" spans="1:10" s="48" customFormat="1" ht="12.75" x14ac:dyDescent="0.2">
      <c r="A130" s="424">
        <v>914</v>
      </c>
      <c r="B130" s="425"/>
      <c r="C130" s="590" t="s">
        <v>370</v>
      </c>
      <c r="D130" s="303">
        <v>40</v>
      </c>
      <c r="E130" s="218">
        <v>40</v>
      </c>
      <c r="F130" s="326">
        <v>40</v>
      </c>
      <c r="G130" s="326">
        <v>40</v>
      </c>
      <c r="H130" s="326">
        <v>40</v>
      </c>
      <c r="I130" s="323"/>
      <c r="J130" s="773"/>
    </row>
    <row r="131" spans="1:10" s="48" customFormat="1" ht="12.75" x14ac:dyDescent="0.2">
      <c r="A131" s="424">
        <v>914</v>
      </c>
      <c r="B131" s="425"/>
      <c r="C131" s="734" t="s">
        <v>804</v>
      </c>
      <c r="D131" s="303">
        <v>5000</v>
      </c>
      <c r="E131" s="218">
        <v>1000</v>
      </c>
      <c r="F131" s="326">
        <v>1000</v>
      </c>
      <c r="G131" s="326">
        <v>1000</v>
      </c>
      <c r="H131" s="326">
        <v>1100</v>
      </c>
      <c r="I131" s="323"/>
      <c r="J131" s="774"/>
    </row>
    <row r="132" spans="1:10" s="50" customFormat="1" ht="12.75" x14ac:dyDescent="0.2">
      <c r="A132" s="424">
        <v>914</v>
      </c>
      <c r="B132" s="425"/>
      <c r="C132" s="590" t="s">
        <v>371</v>
      </c>
      <c r="D132" s="303">
        <v>100</v>
      </c>
      <c r="E132" s="218">
        <v>0</v>
      </c>
      <c r="F132" s="326">
        <v>0</v>
      </c>
      <c r="G132" s="326">
        <v>0</v>
      </c>
      <c r="H132" s="326">
        <v>0</v>
      </c>
      <c r="I132" s="323"/>
      <c r="J132" s="773"/>
    </row>
    <row r="133" spans="1:10" s="48" customFormat="1" ht="12.75" x14ac:dyDescent="0.2">
      <c r="A133" s="424">
        <v>914</v>
      </c>
      <c r="B133" s="425"/>
      <c r="C133" s="590" t="s">
        <v>272</v>
      </c>
      <c r="D133" s="303">
        <v>500</v>
      </c>
      <c r="E133" s="218">
        <v>0</v>
      </c>
      <c r="F133" s="326">
        <v>0</v>
      </c>
      <c r="G133" s="326">
        <v>0</v>
      </c>
      <c r="H133" s="326">
        <v>0</v>
      </c>
      <c r="I133" s="323"/>
      <c r="J133" s="774"/>
    </row>
    <row r="134" spans="1:10" s="50" customFormat="1" ht="12.75" x14ac:dyDescent="0.2">
      <c r="A134" s="424">
        <v>914</v>
      </c>
      <c r="B134" s="425"/>
      <c r="C134" s="590" t="s">
        <v>805</v>
      </c>
      <c r="D134" s="303">
        <v>500</v>
      </c>
      <c r="E134" s="218">
        <v>500</v>
      </c>
      <c r="F134" s="326">
        <v>600</v>
      </c>
      <c r="G134" s="326">
        <v>600</v>
      </c>
      <c r="H134" s="326">
        <v>700</v>
      </c>
      <c r="I134" s="323"/>
      <c r="J134" s="773"/>
    </row>
    <row r="135" spans="1:10" s="50" customFormat="1" ht="12.75" x14ac:dyDescent="0.2">
      <c r="A135" s="424">
        <v>914</v>
      </c>
      <c r="B135" s="425"/>
      <c r="C135" s="590" t="s">
        <v>372</v>
      </c>
      <c r="D135" s="303">
        <v>1500</v>
      </c>
      <c r="E135" s="218">
        <v>0</v>
      </c>
      <c r="F135" s="326">
        <v>0</v>
      </c>
      <c r="G135" s="326">
        <v>0</v>
      </c>
      <c r="H135" s="326">
        <v>0</v>
      </c>
      <c r="I135" s="323"/>
      <c r="J135" s="773"/>
    </row>
    <row r="136" spans="1:10" s="48" customFormat="1" ht="12.75" x14ac:dyDescent="0.2">
      <c r="A136" s="424">
        <v>914</v>
      </c>
      <c r="B136" s="425"/>
      <c r="C136" s="590" t="s">
        <v>447</v>
      </c>
      <c r="D136" s="303">
        <v>500</v>
      </c>
      <c r="E136" s="218">
        <v>0</v>
      </c>
      <c r="F136" s="326">
        <v>0</v>
      </c>
      <c r="G136" s="326">
        <v>0</v>
      </c>
      <c r="H136" s="326">
        <v>0</v>
      </c>
      <c r="I136" s="323"/>
      <c r="J136" s="773"/>
    </row>
    <row r="137" spans="1:10" s="48" customFormat="1" ht="12.75" x14ac:dyDescent="0.2">
      <c r="A137" s="424">
        <v>914</v>
      </c>
      <c r="B137" s="425"/>
      <c r="C137" s="590" t="s">
        <v>516</v>
      </c>
      <c r="D137" s="303">
        <v>1000</v>
      </c>
      <c r="E137" s="218">
        <v>0</v>
      </c>
      <c r="F137" s="326">
        <v>0</v>
      </c>
      <c r="G137" s="326">
        <v>0</v>
      </c>
      <c r="H137" s="326">
        <v>0</v>
      </c>
      <c r="I137" s="323"/>
      <c r="J137" s="773"/>
    </row>
    <row r="138" spans="1:10" s="48" customFormat="1" ht="12.75" x14ac:dyDescent="0.2">
      <c r="A138" s="424">
        <v>914</v>
      </c>
      <c r="B138" s="425"/>
      <c r="C138" s="590" t="s">
        <v>515</v>
      </c>
      <c r="D138" s="303">
        <v>0</v>
      </c>
      <c r="E138" s="218">
        <v>0</v>
      </c>
      <c r="F138" s="326">
        <v>0</v>
      </c>
      <c r="G138" s="326">
        <v>0</v>
      </c>
      <c r="H138" s="326">
        <v>0</v>
      </c>
      <c r="I138" s="323"/>
      <c r="J138" s="773"/>
    </row>
    <row r="139" spans="1:10" s="48" customFormat="1" ht="12.75" x14ac:dyDescent="0.2">
      <c r="A139" s="424">
        <v>914</v>
      </c>
      <c r="B139" s="425"/>
      <c r="C139" s="590" t="s">
        <v>806</v>
      </c>
      <c r="D139" s="303">
        <v>0</v>
      </c>
      <c r="E139" s="218">
        <v>800</v>
      </c>
      <c r="F139" s="326">
        <v>800</v>
      </c>
      <c r="G139" s="326">
        <v>800</v>
      </c>
      <c r="H139" s="326">
        <v>800</v>
      </c>
      <c r="I139" s="323"/>
      <c r="J139" s="773"/>
    </row>
    <row r="140" spans="1:10" s="48" customFormat="1" ht="12.75" x14ac:dyDescent="0.2">
      <c r="A140" s="424">
        <v>914</v>
      </c>
      <c r="B140" s="425"/>
      <c r="C140" s="151" t="s">
        <v>390</v>
      </c>
      <c r="D140" s="303">
        <v>120</v>
      </c>
      <c r="E140" s="218">
        <v>220</v>
      </c>
      <c r="F140" s="326">
        <v>270</v>
      </c>
      <c r="G140" s="326">
        <v>270</v>
      </c>
      <c r="H140" s="326">
        <v>200</v>
      </c>
      <c r="I140" s="123"/>
      <c r="J140" s="764"/>
    </row>
    <row r="141" spans="1:10" s="48" customFormat="1" ht="12.75" x14ac:dyDescent="0.2">
      <c r="A141" s="424">
        <v>914</v>
      </c>
      <c r="B141" s="425"/>
      <c r="C141" s="131"/>
      <c r="D141" s="304"/>
      <c r="E141" s="138"/>
      <c r="F141" s="123"/>
      <c r="G141" s="123"/>
      <c r="H141" s="123"/>
      <c r="I141" s="123"/>
      <c r="J141" s="764"/>
    </row>
    <row r="142" spans="1:10" s="48" customFormat="1" ht="12.75" x14ac:dyDescent="0.2">
      <c r="A142" s="424">
        <v>914</v>
      </c>
      <c r="B142" s="425" t="s">
        <v>33</v>
      </c>
      <c r="C142" s="308" t="s">
        <v>96</v>
      </c>
      <c r="D142" s="301">
        <v>12591.2</v>
      </c>
      <c r="E142" s="301">
        <v>13436</v>
      </c>
      <c r="F142" s="301">
        <v>12726</v>
      </c>
      <c r="G142" s="301">
        <v>12856</v>
      </c>
      <c r="H142" s="301">
        <v>13026</v>
      </c>
      <c r="I142" s="344"/>
      <c r="J142" s="42"/>
    </row>
    <row r="143" spans="1:10" s="48" customFormat="1" ht="12.75" x14ac:dyDescent="0.2">
      <c r="A143" s="424">
        <v>914</v>
      </c>
      <c r="B143" s="425"/>
      <c r="C143" s="131" t="s">
        <v>391</v>
      </c>
      <c r="D143" s="304">
        <v>591.20000000000005</v>
      </c>
      <c r="E143" s="138">
        <v>656</v>
      </c>
      <c r="F143" s="123">
        <v>656</v>
      </c>
      <c r="G143" s="123">
        <v>656</v>
      </c>
      <c r="H143" s="123">
        <v>656</v>
      </c>
      <c r="I143" s="66"/>
      <c r="J143" s="38"/>
    </row>
    <row r="144" spans="1:10" s="48" customFormat="1" ht="22.5" x14ac:dyDescent="0.2">
      <c r="A144" s="424">
        <v>914</v>
      </c>
      <c r="B144" s="425"/>
      <c r="C144" s="214" t="s">
        <v>373</v>
      </c>
      <c r="D144" s="304">
        <v>1600</v>
      </c>
      <c r="E144" s="138">
        <v>1800</v>
      </c>
      <c r="F144" s="123">
        <v>1800</v>
      </c>
      <c r="G144" s="123">
        <v>1800</v>
      </c>
      <c r="H144" s="123">
        <v>1800</v>
      </c>
      <c r="I144" s="66"/>
      <c r="J144" s="38"/>
    </row>
    <row r="145" spans="1:10" s="48" customFormat="1" ht="12.75" x14ac:dyDescent="0.2">
      <c r="A145" s="424">
        <v>914</v>
      </c>
      <c r="B145" s="425"/>
      <c r="C145" s="214" t="s">
        <v>374</v>
      </c>
      <c r="D145" s="304">
        <v>2000</v>
      </c>
      <c r="E145" s="138">
        <v>2000</v>
      </c>
      <c r="F145" s="123">
        <v>2000</v>
      </c>
      <c r="G145" s="123">
        <v>2000</v>
      </c>
      <c r="H145" s="123">
        <v>2000</v>
      </c>
      <c r="I145" s="66"/>
      <c r="J145" s="38"/>
    </row>
    <row r="146" spans="1:10" s="48" customFormat="1" ht="22.5" x14ac:dyDescent="0.2">
      <c r="A146" s="424">
        <v>914</v>
      </c>
      <c r="B146" s="425"/>
      <c r="C146" s="214" t="s">
        <v>375</v>
      </c>
      <c r="D146" s="304">
        <v>1700</v>
      </c>
      <c r="E146" s="138">
        <v>1700</v>
      </c>
      <c r="F146" s="123">
        <v>1700</v>
      </c>
      <c r="G146" s="123">
        <v>1700</v>
      </c>
      <c r="H146" s="123">
        <v>1700</v>
      </c>
      <c r="I146" s="324"/>
      <c r="J146" s="775"/>
    </row>
    <row r="147" spans="1:10" s="48" customFormat="1" ht="45" x14ac:dyDescent="0.2">
      <c r="A147" s="424">
        <v>914</v>
      </c>
      <c r="B147" s="425"/>
      <c r="C147" s="214" t="s">
        <v>376</v>
      </c>
      <c r="D147" s="304">
        <v>1450</v>
      </c>
      <c r="E147" s="138">
        <v>1450</v>
      </c>
      <c r="F147" s="123">
        <v>1450</v>
      </c>
      <c r="G147" s="123">
        <v>1450</v>
      </c>
      <c r="H147" s="123">
        <v>1450</v>
      </c>
      <c r="I147" s="324"/>
      <c r="J147" s="775"/>
    </row>
    <row r="148" spans="1:10" s="48" customFormat="1" ht="22.5" x14ac:dyDescent="0.2">
      <c r="A148" s="424">
        <v>914</v>
      </c>
      <c r="B148" s="425"/>
      <c r="C148" s="214" t="s">
        <v>274</v>
      </c>
      <c r="D148" s="304">
        <v>1500</v>
      </c>
      <c r="E148" s="138">
        <v>1435</v>
      </c>
      <c r="F148" s="123">
        <v>1435</v>
      </c>
      <c r="G148" s="123">
        <v>1435</v>
      </c>
      <c r="H148" s="123">
        <v>1435</v>
      </c>
      <c r="I148" s="324"/>
      <c r="J148" s="775"/>
    </row>
    <row r="149" spans="1:10" s="48" customFormat="1" ht="12.75" x14ac:dyDescent="0.2">
      <c r="A149" s="424">
        <v>914</v>
      </c>
      <c r="B149" s="425"/>
      <c r="C149" s="151" t="s">
        <v>385</v>
      </c>
      <c r="D149" s="313">
        <v>3070</v>
      </c>
      <c r="E149" s="314">
        <v>3715</v>
      </c>
      <c r="F149" s="315">
        <v>3005</v>
      </c>
      <c r="G149" s="315">
        <v>2985</v>
      </c>
      <c r="H149" s="315">
        <v>2855</v>
      </c>
      <c r="I149" s="66"/>
      <c r="J149" s="38"/>
    </row>
    <row r="150" spans="1:10" s="48" customFormat="1" ht="12.75" x14ac:dyDescent="0.2">
      <c r="A150" s="424">
        <v>914</v>
      </c>
      <c r="B150" s="425"/>
      <c r="C150" s="131" t="s">
        <v>870</v>
      </c>
      <c r="D150" s="303">
        <v>680</v>
      </c>
      <c r="E150" s="145">
        <v>680</v>
      </c>
      <c r="F150" s="66">
        <v>680</v>
      </c>
      <c r="G150" s="66">
        <v>830</v>
      </c>
      <c r="H150" s="66">
        <v>1130</v>
      </c>
      <c r="I150" s="66"/>
      <c r="J150" s="38"/>
    </row>
    <row r="151" spans="1:10" s="48" customFormat="1" ht="12.75" x14ac:dyDescent="0.2">
      <c r="A151" s="424">
        <v>914</v>
      </c>
      <c r="B151" s="425"/>
      <c r="C151" s="312" t="s">
        <v>176</v>
      </c>
      <c r="D151" s="313"/>
      <c r="E151" s="314"/>
      <c r="F151" s="315"/>
      <c r="G151" s="315"/>
      <c r="H151" s="315"/>
      <c r="I151" s="315"/>
      <c r="J151" s="765"/>
    </row>
    <row r="152" spans="1:10" s="48" customFormat="1" ht="12.75" x14ac:dyDescent="0.2">
      <c r="A152" s="424">
        <v>914</v>
      </c>
      <c r="B152" s="425"/>
      <c r="C152" s="251" t="s">
        <v>712</v>
      </c>
      <c r="D152" s="313">
        <v>50</v>
      </c>
      <c r="E152" s="314">
        <v>50</v>
      </c>
      <c r="F152" s="315">
        <v>50</v>
      </c>
      <c r="G152" s="315">
        <v>50</v>
      </c>
      <c r="H152" s="315">
        <v>50</v>
      </c>
      <c r="I152" s="324"/>
      <c r="J152" s="775"/>
    </row>
    <row r="153" spans="1:10" s="48" customFormat="1" ht="22.5" x14ac:dyDescent="0.2">
      <c r="A153" s="424">
        <v>914</v>
      </c>
      <c r="B153" s="425"/>
      <c r="C153" s="251" t="s">
        <v>713</v>
      </c>
      <c r="D153" s="313">
        <v>180</v>
      </c>
      <c r="E153" s="314">
        <v>180</v>
      </c>
      <c r="F153" s="315">
        <v>180</v>
      </c>
      <c r="G153" s="315">
        <v>180</v>
      </c>
      <c r="H153" s="315">
        <v>180</v>
      </c>
      <c r="I153" s="324"/>
      <c r="J153" s="775"/>
    </row>
    <row r="154" spans="1:10" s="48" customFormat="1" ht="22.5" x14ac:dyDescent="0.2">
      <c r="A154" s="424">
        <v>914</v>
      </c>
      <c r="B154" s="425"/>
      <c r="C154" s="251" t="s">
        <v>714</v>
      </c>
      <c r="D154" s="313">
        <v>100</v>
      </c>
      <c r="E154" s="314">
        <v>100</v>
      </c>
      <c r="F154" s="315">
        <v>100</v>
      </c>
      <c r="G154" s="315">
        <v>100</v>
      </c>
      <c r="H154" s="315">
        <v>100</v>
      </c>
      <c r="I154" s="324"/>
      <c r="J154" s="775"/>
    </row>
    <row r="155" spans="1:10" s="48" customFormat="1" ht="22.5" x14ac:dyDescent="0.2">
      <c r="A155" s="424">
        <v>914</v>
      </c>
      <c r="B155" s="425"/>
      <c r="C155" s="253" t="s">
        <v>715</v>
      </c>
      <c r="D155" s="313">
        <v>100</v>
      </c>
      <c r="E155" s="314">
        <v>100</v>
      </c>
      <c r="F155" s="315">
        <v>100</v>
      </c>
      <c r="G155" s="315">
        <v>100</v>
      </c>
      <c r="H155" s="315">
        <v>100</v>
      </c>
      <c r="I155" s="324"/>
      <c r="J155" s="775"/>
    </row>
    <row r="156" spans="1:10" s="48" customFormat="1" ht="22.5" x14ac:dyDescent="0.2">
      <c r="A156" s="424">
        <v>914</v>
      </c>
      <c r="B156" s="425"/>
      <c r="C156" s="253" t="s">
        <v>716</v>
      </c>
      <c r="D156" s="313">
        <v>250</v>
      </c>
      <c r="E156" s="314">
        <v>250</v>
      </c>
      <c r="F156" s="315">
        <v>250</v>
      </c>
      <c r="G156" s="315">
        <v>250</v>
      </c>
      <c r="H156" s="315">
        <v>250</v>
      </c>
      <c r="I156" s="324"/>
      <c r="J156" s="775"/>
    </row>
    <row r="157" spans="1:10" s="48" customFormat="1" ht="12.75" x14ac:dyDescent="0.2">
      <c r="A157" s="424">
        <v>914</v>
      </c>
      <c r="B157" s="425"/>
      <c r="C157" s="253" t="s">
        <v>717</v>
      </c>
      <c r="D157" s="313">
        <v>0</v>
      </c>
      <c r="E157" s="314">
        <v>0</v>
      </c>
      <c r="F157" s="315">
        <v>0</v>
      </c>
      <c r="G157" s="315">
        <v>0</v>
      </c>
      <c r="H157" s="315">
        <v>300</v>
      </c>
      <c r="I157" s="324"/>
      <c r="J157" s="775"/>
    </row>
    <row r="158" spans="1:10" s="48" customFormat="1" ht="12.75" x14ac:dyDescent="0.2">
      <c r="A158" s="424">
        <v>914</v>
      </c>
      <c r="B158" s="425"/>
      <c r="C158" s="251" t="s">
        <v>718</v>
      </c>
      <c r="D158" s="313">
        <v>0</v>
      </c>
      <c r="E158" s="314">
        <v>0</v>
      </c>
      <c r="F158" s="315">
        <v>0</v>
      </c>
      <c r="G158" s="315">
        <v>150</v>
      </c>
      <c r="H158" s="315">
        <v>150</v>
      </c>
      <c r="I158" s="324"/>
      <c r="J158" s="775"/>
    </row>
    <row r="159" spans="1:10" s="48" customFormat="1" ht="12.75" x14ac:dyDescent="0.2">
      <c r="A159" s="424">
        <v>914</v>
      </c>
      <c r="B159" s="425"/>
      <c r="C159" s="255"/>
      <c r="D159" s="313"/>
      <c r="E159" s="314"/>
      <c r="F159" s="324"/>
      <c r="G159" s="324"/>
      <c r="H159" s="324"/>
      <c r="I159" s="324"/>
      <c r="J159" s="775"/>
    </row>
    <row r="160" spans="1:10" s="50" customFormat="1" ht="12.75" x14ac:dyDescent="0.2">
      <c r="A160" s="424">
        <v>914</v>
      </c>
      <c r="B160" s="425" t="s">
        <v>37</v>
      </c>
      <c r="C160" s="308" t="s">
        <v>97</v>
      </c>
      <c r="D160" s="305">
        <v>4380.28</v>
      </c>
      <c r="E160" s="305">
        <v>4397.03</v>
      </c>
      <c r="F160" s="305">
        <v>4397.03</v>
      </c>
      <c r="G160" s="305">
        <v>4397.28</v>
      </c>
      <c r="H160" s="305">
        <v>4063.02</v>
      </c>
      <c r="I160" s="333"/>
      <c r="J160" s="761"/>
    </row>
    <row r="161" spans="1:10" s="48" customFormat="1" ht="12.75" x14ac:dyDescent="0.2">
      <c r="A161" s="424">
        <v>914</v>
      </c>
      <c r="B161" s="425"/>
      <c r="C161" s="131" t="s">
        <v>118</v>
      </c>
      <c r="D161" s="303">
        <v>1909.5</v>
      </c>
      <c r="E161" s="145">
        <v>1926.25</v>
      </c>
      <c r="F161" s="66">
        <v>1926.25</v>
      </c>
      <c r="G161" s="66">
        <v>1926.5</v>
      </c>
      <c r="H161" s="66">
        <v>1926.5</v>
      </c>
      <c r="I161" s="123"/>
      <c r="J161" s="764"/>
    </row>
    <row r="162" spans="1:10" s="48" customFormat="1" ht="12.75" x14ac:dyDescent="0.2">
      <c r="A162" s="424">
        <v>914</v>
      </c>
      <c r="B162" s="425"/>
      <c r="C162" s="214" t="s">
        <v>152</v>
      </c>
      <c r="D162" s="303">
        <v>72</v>
      </c>
      <c r="E162" s="145">
        <v>72</v>
      </c>
      <c r="F162" s="66">
        <v>72</v>
      </c>
      <c r="G162" s="66">
        <v>72</v>
      </c>
      <c r="H162" s="66">
        <v>72</v>
      </c>
      <c r="I162" s="123"/>
      <c r="J162" s="764"/>
    </row>
    <row r="163" spans="1:10" s="48" customFormat="1" ht="12.75" x14ac:dyDescent="0.2">
      <c r="A163" s="424">
        <v>914</v>
      </c>
      <c r="B163" s="425"/>
      <c r="C163" s="131" t="s">
        <v>392</v>
      </c>
      <c r="D163" s="303">
        <v>164.52</v>
      </c>
      <c r="E163" s="145">
        <v>164.52</v>
      </c>
      <c r="F163" s="66">
        <v>164.52</v>
      </c>
      <c r="G163" s="66">
        <v>164.52</v>
      </c>
      <c r="H163" s="66">
        <v>164.52</v>
      </c>
      <c r="I163" s="123"/>
      <c r="J163" s="764"/>
    </row>
    <row r="164" spans="1:10" s="48" customFormat="1" ht="12.75" x14ac:dyDescent="0.2">
      <c r="A164" s="424">
        <v>914</v>
      </c>
      <c r="B164" s="425"/>
      <c r="C164" s="131" t="s">
        <v>221</v>
      </c>
      <c r="D164" s="303">
        <v>600</v>
      </c>
      <c r="E164" s="145">
        <v>600</v>
      </c>
      <c r="F164" s="66">
        <v>600</v>
      </c>
      <c r="G164" s="66">
        <v>600</v>
      </c>
      <c r="H164" s="66">
        <v>600</v>
      </c>
      <c r="I164" s="123"/>
      <c r="J164" s="764"/>
    </row>
    <row r="165" spans="1:10" s="48" customFormat="1" ht="12.75" x14ac:dyDescent="0.2">
      <c r="A165" s="424">
        <v>914</v>
      </c>
      <c r="B165" s="425"/>
      <c r="C165" s="131" t="s">
        <v>393</v>
      </c>
      <c r="D165" s="303">
        <v>1000</v>
      </c>
      <c r="E165" s="145">
        <v>1000</v>
      </c>
      <c r="F165" s="66">
        <v>1000</v>
      </c>
      <c r="G165" s="66">
        <v>1000</v>
      </c>
      <c r="H165" s="66">
        <v>1000</v>
      </c>
      <c r="I165" s="123"/>
      <c r="J165" s="764"/>
    </row>
    <row r="166" spans="1:10" s="48" customFormat="1" ht="12.75" x14ac:dyDescent="0.2">
      <c r="A166" s="424">
        <v>914</v>
      </c>
      <c r="B166" s="425"/>
      <c r="C166" s="131" t="s">
        <v>355</v>
      </c>
      <c r="D166" s="303">
        <v>334.26</v>
      </c>
      <c r="E166" s="145">
        <v>334.26</v>
      </c>
      <c r="F166" s="66">
        <v>334.26</v>
      </c>
      <c r="G166" s="66">
        <v>334.26</v>
      </c>
      <c r="H166" s="66">
        <v>0</v>
      </c>
      <c r="I166" s="123"/>
      <c r="J166" s="764"/>
    </row>
    <row r="167" spans="1:10" s="48" customFormat="1" ht="12.75" x14ac:dyDescent="0.2">
      <c r="A167" s="424">
        <v>914</v>
      </c>
      <c r="B167" s="425"/>
      <c r="C167" s="131" t="s">
        <v>394</v>
      </c>
      <c r="D167" s="303">
        <v>300</v>
      </c>
      <c r="E167" s="145">
        <v>300</v>
      </c>
      <c r="F167" s="66">
        <v>300</v>
      </c>
      <c r="G167" s="66">
        <v>300</v>
      </c>
      <c r="H167" s="66">
        <v>300</v>
      </c>
      <c r="I167" s="123"/>
      <c r="J167" s="764"/>
    </row>
    <row r="168" spans="1:10" s="48" customFormat="1" ht="12.75" x14ac:dyDescent="0.2">
      <c r="A168" s="424">
        <v>914</v>
      </c>
      <c r="B168" s="425"/>
      <c r="C168" s="131" t="s">
        <v>870</v>
      </c>
      <c r="D168" s="303">
        <v>0</v>
      </c>
      <c r="E168" s="145">
        <v>0</v>
      </c>
      <c r="F168" s="66">
        <v>0</v>
      </c>
      <c r="G168" s="66">
        <v>0</v>
      </c>
      <c r="H168" s="66">
        <v>0</v>
      </c>
      <c r="I168" s="123"/>
      <c r="J168" s="764"/>
    </row>
    <row r="169" spans="1:10" s="48" customFormat="1" ht="12.75" x14ac:dyDescent="0.2">
      <c r="A169" s="424">
        <v>914</v>
      </c>
      <c r="B169" s="425"/>
      <c r="C169" s="151"/>
      <c r="D169" s="320"/>
      <c r="E169" s="321"/>
      <c r="F169" s="322"/>
      <c r="G169" s="322"/>
      <c r="H169" s="322"/>
      <c r="I169" s="322"/>
      <c r="J169" s="772"/>
    </row>
    <row r="170" spans="1:10" s="48" customFormat="1" ht="12.75" x14ac:dyDescent="0.2">
      <c r="A170" s="424">
        <v>914</v>
      </c>
      <c r="B170" s="425" t="s">
        <v>40</v>
      </c>
      <c r="C170" s="308" t="s">
        <v>98</v>
      </c>
      <c r="D170" s="305">
        <v>4750</v>
      </c>
      <c r="E170" s="305">
        <v>4750</v>
      </c>
      <c r="F170" s="305">
        <v>4750</v>
      </c>
      <c r="G170" s="305">
        <v>4750</v>
      </c>
      <c r="H170" s="305">
        <v>4750</v>
      </c>
      <c r="I170" s="333"/>
      <c r="J170" s="761"/>
    </row>
    <row r="171" spans="1:10" s="48" customFormat="1" ht="12.75" x14ac:dyDescent="0.2">
      <c r="A171" s="424">
        <v>914</v>
      </c>
      <c r="B171" s="425" t="s">
        <v>43</v>
      </c>
      <c r="C171" s="308" t="s">
        <v>182</v>
      </c>
      <c r="D171" s="305">
        <v>2340</v>
      </c>
      <c r="E171" s="305">
        <v>2380</v>
      </c>
      <c r="F171" s="305">
        <v>2505</v>
      </c>
      <c r="G171" s="305">
        <v>2505</v>
      </c>
      <c r="H171" s="305">
        <v>2505</v>
      </c>
      <c r="I171" s="333"/>
      <c r="J171" s="761"/>
    </row>
    <row r="172" spans="1:10" s="48" customFormat="1" ht="12.75" x14ac:dyDescent="0.2">
      <c r="A172" s="424">
        <v>914</v>
      </c>
      <c r="B172" s="425" t="s">
        <v>46</v>
      </c>
      <c r="C172" s="308" t="s">
        <v>181</v>
      </c>
      <c r="D172" s="305">
        <v>50109.760000000002</v>
      </c>
      <c r="E172" s="305">
        <v>54723</v>
      </c>
      <c r="F172" s="305">
        <v>50226</v>
      </c>
      <c r="G172" s="305">
        <v>51403</v>
      </c>
      <c r="H172" s="305">
        <v>53655</v>
      </c>
      <c r="I172" s="333"/>
      <c r="J172" s="761"/>
    </row>
    <row r="173" spans="1:10" s="48" customFormat="1" ht="12.75" x14ac:dyDescent="0.2">
      <c r="A173" s="424">
        <v>914</v>
      </c>
      <c r="B173" s="425"/>
      <c r="C173" s="131" t="s">
        <v>395</v>
      </c>
      <c r="D173" s="304">
        <v>35249.5</v>
      </c>
      <c r="E173" s="138">
        <v>36873</v>
      </c>
      <c r="F173" s="123">
        <v>36876</v>
      </c>
      <c r="G173" s="123">
        <v>37253</v>
      </c>
      <c r="H173" s="123">
        <v>39505</v>
      </c>
      <c r="I173" s="123"/>
      <c r="J173" s="764"/>
    </row>
    <row r="174" spans="1:10" s="48" customFormat="1" ht="12.75" x14ac:dyDescent="0.2">
      <c r="A174" s="424">
        <v>914</v>
      </c>
      <c r="B174" s="425"/>
      <c r="C174" s="210" t="s">
        <v>353</v>
      </c>
      <c r="D174" s="304">
        <v>2000</v>
      </c>
      <c r="E174" s="138">
        <v>1000</v>
      </c>
      <c r="F174" s="123">
        <v>1500</v>
      </c>
      <c r="G174" s="123">
        <v>1500</v>
      </c>
      <c r="H174" s="123">
        <v>1500</v>
      </c>
      <c r="I174" s="123"/>
      <c r="J174" s="764"/>
    </row>
    <row r="175" spans="1:10" s="48" customFormat="1" ht="12.75" x14ac:dyDescent="0.2">
      <c r="A175" s="424">
        <v>914</v>
      </c>
      <c r="B175" s="425"/>
      <c r="C175" s="210" t="s">
        <v>423</v>
      </c>
      <c r="D175" s="304">
        <v>1500</v>
      </c>
      <c r="E175" s="138">
        <v>2200</v>
      </c>
      <c r="F175" s="123">
        <v>2200</v>
      </c>
      <c r="G175" s="123">
        <v>3000</v>
      </c>
      <c r="H175" s="123">
        <v>3000</v>
      </c>
      <c r="I175" s="123"/>
      <c r="J175" s="764"/>
    </row>
    <row r="176" spans="1:10" s="48" customFormat="1" ht="12.75" x14ac:dyDescent="0.2">
      <c r="A176" s="424">
        <v>914</v>
      </c>
      <c r="B176" s="425"/>
      <c r="C176" s="210" t="s">
        <v>276</v>
      </c>
      <c r="D176" s="304">
        <v>800</v>
      </c>
      <c r="E176" s="138">
        <v>1000</v>
      </c>
      <c r="F176" s="123">
        <v>1000</v>
      </c>
      <c r="G176" s="123">
        <v>1000</v>
      </c>
      <c r="H176" s="123">
        <v>1000</v>
      </c>
      <c r="I176" s="123"/>
      <c r="J176" s="764"/>
    </row>
    <row r="177" spans="1:10" s="48" customFormat="1" ht="12.75" x14ac:dyDescent="0.2">
      <c r="A177" s="424">
        <v>914</v>
      </c>
      <c r="B177" s="425"/>
      <c r="C177" s="210" t="s">
        <v>222</v>
      </c>
      <c r="D177" s="304">
        <v>2000</v>
      </c>
      <c r="E177" s="138">
        <v>800</v>
      </c>
      <c r="F177" s="123">
        <v>800</v>
      </c>
      <c r="G177" s="123">
        <v>800</v>
      </c>
      <c r="H177" s="123">
        <v>800</v>
      </c>
      <c r="I177" s="123"/>
      <c r="J177" s="764"/>
    </row>
    <row r="178" spans="1:10" s="48" customFormat="1" ht="12.75" x14ac:dyDescent="0.2">
      <c r="A178" s="424">
        <v>914</v>
      </c>
      <c r="B178" s="425"/>
      <c r="C178" s="210" t="s">
        <v>153</v>
      </c>
      <c r="D178" s="304">
        <v>1200</v>
      </c>
      <c r="E178" s="138">
        <v>1000</v>
      </c>
      <c r="F178" s="123">
        <v>1000</v>
      </c>
      <c r="G178" s="123">
        <v>1000</v>
      </c>
      <c r="H178" s="123">
        <v>1000</v>
      </c>
      <c r="I178" s="123"/>
      <c r="J178" s="764"/>
    </row>
    <row r="179" spans="1:10" s="48" customFormat="1" ht="12.75" x14ac:dyDescent="0.2">
      <c r="A179" s="424">
        <v>914</v>
      </c>
      <c r="B179" s="425"/>
      <c r="C179" s="210" t="s">
        <v>154</v>
      </c>
      <c r="D179" s="304">
        <v>50</v>
      </c>
      <c r="E179" s="138">
        <v>250</v>
      </c>
      <c r="F179" s="123">
        <v>150</v>
      </c>
      <c r="G179" s="123">
        <v>150</v>
      </c>
      <c r="H179" s="123">
        <v>150</v>
      </c>
      <c r="I179" s="123"/>
      <c r="J179" s="764"/>
    </row>
    <row r="180" spans="1:10" s="48" customFormat="1" ht="12.75" x14ac:dyDescent="0.2">
      <c r="A180" s="424">
        <v>914</v>
      </c>
      <c r="B180" s="425"/>
      <c r="C180" s="210" t="s">
        <v>633</v>
      </c>
      <c r="D180" s="304">
        <v>1700</v>
      </c>
      <c r="E180" s="138">
        <v>1500</v>
      </c>
      <c r="F180" s="123">
        <v>1500</v>
      </c>
      <c r="G180" s="123">
        <v>1500</v>
      </c>
      <c r="H180" s="123">
        <v>1500</v>
      </c>
      <c r="I180" s="123"/>
      <c r="J180" s="764"/>
    </row>
    <row r="181" spans="1:10" s="48" customFormat="1" ht="12.75" x14ac:dyDescent="0.2">
      <c r="A181" s="424">
        <v>914</v>
      </c>
      <c r="B181" s="425"/>
      <c r="C181" s="210" t="s">
        <v>223</v>
      </c>
      <c r="D181" s="304">
        <v>310</v>
      </c>
      <c r="E181" s="138">
        <v>300</v>
      </c>
      <c r="F181" s="123">
        <v>300</v>
      </c>
      <c r="G181" s="123">
        <v>300</v>
      </c>
      <c r="H181" s="123">
        <v>300</v>
      </c>
      <c r="I181" s="123"/>
      <c r="J181" s="764"/>
    </row>
    <row r="182" spans="1:10" s="48" customFormat="1" ht="12.75" x14ac:dyDescent="0.2">
      <c r="A182" s="424">
        <v>914</v>
      </c>
      <c r="B182" s="425"/>
      <c r="C182" s="210" t="s">
        <v>155</v>
      </c>
      <c r="D182" s="304">
        <v>600</v>
      </c>
      <c r="E182" s="138">
        <v>900</v>
      </c>
      <c r="F182" s="123">
        <v>900</v>
      </c>
      <c r="G182" s="123">
        <v>900</v>
      </c>
      <c r="H182" s="123">
        <v>900</v>
      </c>
      <c r="I182" s="123"/>
      <c r="J182" s="764"/>
    </row>
    <row r="183" spans="1:10" s="48" customFormat="1" ht="12.75" x14ac:dyDescent="0.2">
      <c r="A183" s="424">
        <v>914</v>
      </c>
      <c r="B183" s="425"/>
      <c r="C183" s="210" t="s">
        <v>224</v>
      </c>
      <c r="D183" s="304">
        <v>900</v>
      </c>
      <c r="E183" s="138">
        <v>900</v>
      </c>
      <c r="F183" s="123">
        <v>900</v>
      </c>
      <c r="G183" s="123">
        <v>900</v>
      </c>
      <c r="H183" s="123">
        <v>900</v>
      </c>
      <c r="I183" s="123"/>
      <c r="J183" s="764"/>
    </row>
    <row r="184" spans="1:10" s="48" customFormat="1" ht="12.75" x14ac:dyDescent="0.2">
      <c r="A184" s="424">
        <v>914</v>
      </c>
      <c r="B184" s="425"/>
      <c r="C184" s="210" t="s">
        <v>156</v>
      </c>
      <c r="D184" s="304">
        <v>2000</v>
      </c>
      <c r="E184" s="138">
        <v>2000</v>
      </c>
      <c r="F184" s="123">
        <v>2000</v>
      </c>
      <c r="G184" s="123">
        <v>2000</v>
      </c>
      <c r="H184" s="123">
        <v>2000</v>
      </c>
      <c r="I184" s="123"/>
      <c r="J184" s="764"/>
    </row>
    <row r="185" spans="1:10" s="48" customFormat="1" ht="12.75" x14ac:dyDescent="0.2">
      <c r="A185" s="424">
        <v>914</v>
      </c>
      <c r="B185" s="425"/>
      <c r="C185" s="210" t="s">
        <v>354</v>
      </c>
      <c r="D185" s="304">
        <v>800</v>
      </c>
      <c r="E185" s="138">
        <v>600</v>
      </c>
      <c r="F185" s="123">
        <v>600</v>
      </c>
      <c r="G185" s="123">
        <v>600</v>
      </c>
      <c r="H185" s="123">
        <v>600</v>
      </c>
      <c r="I185" s="123"/>
      <c r="J185" s="764"/>
    </row>
    <row r="186" spans="1:10" s="48" customFormat="1" ht="12.75" x14ac:dyDescent="0.2">
      <c r="A186" s="424">
        <v>914</v>
      </c>
      <c r="B186" s="425"/>
      <c r="C186" s="210" t="s">
        <v>800</v>
      </c>
      <c r="D186" s="304"/>
      <c r="E186" s="138">
        <v>700</v>
      </c>
      <c r="F186" s="123">
        <v>500</v>
      </c>
      <c r="G186" s="123">
        <v>500</v>
      </c>
      <c r="H186" s="123">
        <v>500</v>
      </c>
      <c r="I186" s="123"/>
      <c r="J186" s="764"/>
    </row>
    <row r="187" spans="1:10" s="48" customFormat="1" ht="12.75" x14ac:dyDescent="0.2">
      <c r="A187" s="424">
        <v>914</v>
      </c>
      <c r="B187" s="425"/>
      <c r="C187" s="210" t="s">
        <v>473</v>
      </c>
      <c r="D187" s="304">
        <v>1000.26</v>
      </c>
      <c r="E187" s="138">
        <v>4700</v>
      </c>
      <c r="F187" s="123">
        <v>0</v>
      </c>
      <c r="G187" s="123">
        <v>0</v>
      </c>
      <c r="H187" s="123">
        <v>0</v>
      </c>
      <c r="I187" s="123"/>
      <c r="J187" s="764"/>
    </row>
    <row r="188" spans="1:10" s="48" customFormat="1" ht="12.75" x14ac:dyDescent="0.2">
      <c r="A188" s="424">
        <v>914</v>
      </c>
      <c r="B188" s="425"/>
      <c r="C188" s="131" t="s">
        <v>870</v>
      </c>
      <c r="D188" s="304">
        <v>0</v>
      </c>
      <c r="E188" s="138">
        <v>0</v>
      </c>
      <c r="F188" s="123">
        <v>0</v>
      </c>
      <c r="G188" s="123">
        <v>0</v>
      </c>
      <c r="H188" s="123">
        <v>0</v>
      </c>
      <c r="I188" s="123"/>
      <c r="J188" s="764"/>
    </row>
    <row r="189" spans="1:10" s="48" customFormat="1" ht="12.75" x14ac:dyDescent="0.2">
      <c r="A189" s="424">
        <v>914</v>
      </c>
      <c r="B189" s="425"/>
      <c r="C189" s="150"/>
      <c r="D189" s="320"/>
      <c r="E189" s="321"/>
      <c r="F189" s="322"/>
      <c r="G189" s="322"/>
      <c r="H189" s="322"/>
      <c r="I189" s="322"/>
    </row>
    <row r="190" spans="1:10" s="48" customFormat="1" ht="12.75" x14ac:dyDescent="0.2">
      <c r="A190" s="424">
        <v>914</v>
      </c>
      <c r="B190" s="425" t="s">
        <v>52</v>
      </c>
      <c r="C190" s="308" t="s">
        <v>183</v>
      </c>
      <c r="D190" s="305">
        <v>5450</v>
      </c>
      <c r="E190" s="305">
        <v>7250</v>
      </c>
      <c r="F190" s="305">
        <v>7250</v>
      </c>
      <c r="G190" s="305">
        <v>7250</v>
      </c>
      <c r="H190" s="305">
        <v>7250</v>
      </c>
      <c r="I190" s="333"/>
      <c r="J190" s="761"/>
    </row>
    <row r="191" spans="1:10" s="48" customFormat="1" ht="12.75" x14ac:dyDescent="0.2">
      <c r="A191" s="424">
        <v>914</v>
      </c>
      <c r="B191" s="425"/>
      <c r="C191" s="662" t="s">
        <v>69</v>
      </c>
      <c r="D191" s="304"/>
      <c r="E191" s="138"/>
      <c r="F191" s="123"/>
      <c r="G191" s="123"/>
      <c r="H191" s="123"/>
      <c r="I191" s="123"/>
      <c r="J191" s="761"/>
    </row>
    <row r="192" spans="1:10" s="48" customFormat="1" ht="12.75" x14ac:dyDescent="0.2">
      <c r="A192" s="424">
        <v>914</v>
      </c>
      <c r="B192" s="425"/>
      <c r="C192" s="210" t="s">
        <v>706</v>
      </c>
      <c r="D192" s="304">
        <v>0</v>
      </c>
      <c r="E192" s="138">
        <v>3000</v>
      </c>
      <c r="F192" s="123">
        <v>3000</v>
      </c>
      <c r="G192" s="123">
        <v>3000</v>
      </c>
      <c r="H192" s="123">
        <v>3000</v>
      </c>
      <c r="I192" s="123"/>
      <c r="J192" s="761"/>
    </row>
    <row r="193" spans="1:10" s="48" customFormat="1" ht="12.75" x14ac:dyDescent="0.2">
      <c r="A193" s="424">
        <v>914</v>
      </c>
      <c r="B193" s="425"/>
      <c r="C193" s="210" t="s">
        <v>707</v>
      </c>
      <c r="D193" s="304">
        <v>0</v>
      </c>
      <c r="E193" s="138">
        <v>1000</v>
      </c>
      <c r="F193" s="123">
        <v>1000</v>
      </c>
      <c r="G193" s="123">
        <v>1000</v>
      </c>
      <c r="H193" s="123">
        <v>1000</v>
      </c>
      <c r="I193" s="123"/>
      <c r="J193" s="761"/>
    </row>
    <row r="194" spans="1:10" s="48" customFormat="1" ht="12.75" x14ac:dyDescent="0.2">
      <c r="A194" s="424">
        <v>914</v>
      </c>
      <c r="B194" s="425" t="s">
        <v>54</v>
      </c>
      <c r="C194" s="308" t="s">
        <v>248</v>
      </c>
      <c r="D194" s="305">
        <v>24585</v>
      </c>
      <c r="E194" s="305">
        <v>27772</v>
      </c>
      <c r="F194" s="305">
        <v>31535</v>
      </c>
      <c r="G194" s="305">
        <v>34975</v>
      </c>
      <c r="H194" s="305">
        <v>37175</v>
      </c>
      <c r="I194" s="333"/>
      <c r="J194" s="761"/>
    </row>
    <row r="195" spans="1:10" s="48" customFormat="1" ht="12.75" x14ac:dyDescent="0.2">
      <c r="A195" s="424">
        <v>914</v>
      </c>
      <c r="B195" s="425"/>
      <c r="C195" s="131" t="s">
        <v>533</v>
      </c>
      <c r="D195" s="304">
        <v>17005</v>
      </c>
      <c r="E195" s="138">
        <v>19755</v>
      </c>
      <c r="F195" s="123">
        <v>23030</v>
      </c>
      <c r="G195" s="123">
        <v>25560</v>
      </c>
      <c r="H195" s="123">
        <v>27760</v>
      </c>
      <c r="I195" s="123"/>
      <c r="J195" s="772"/>
    </row>
    <row r="196" spans="1:10" s="48" customFormat="1" ht="22.5" x14ac:dyDescent="0.2">
      <c r="A196" s="424">
        <v>914</v>
      </c>
      <c r="B196" s="425"/>
      <c r="C196" s="131" t="s">
        <v>534</v>
      </c>
      <c r="D196" s="304">
        <v>5180</v>
      </c>
      <c r="E196" s="138">
        <v>5267</v>
      </c>
      <c r="F196" s="123">
        <v>5755</v>
      </c>
      <c r="G196" s="123">
        <v>6265</v>
      </c>
      <c r="H196" s="123">
        <v>6265</v>
      </c>
      <c r="I196" s="123"/>
      <c r="J196" s="764"/>
    </row>
    <row r="197" spans="1:10" s="48" customFormat="1" ht="12.75" x14ac:dyDescent="0.2">
      <c r="A197" s="424">
        <v>914</v>
      </c>
      <c r="B197" s="425"/>
      <c r="C197" s="131" t="s">
        <v>870</v>
      </c>
      <c r="D197" s="304">
        <v>2400</v>
      </c>
      <c r="E197" s="138">
        <v>2750</v>
      </c>
      <c r="F197" s="123">
        <v>2750</v>
      </c>
      <c r="G197" s="123">
        <v>3150</v>
      </c>
      <c r="H197" s="123">
        <v>3150</v>
      </c>
      <c r="I197" s="123"/>
      <c r="J197" s="764"/>
    </row>
    <row r="198" spans="1:10" s="48" customFormat="1" ht="12.75" x14ac:dyDescent="0.2">
      <c r="A198" s="424">
        <v>914</v>
      </c>
      <c r="B198" s="425" t="s">
        <v>170</v>
      </c>
      <c r="C198" s="308" t="s">
        <v>180</v>
      </c>
      <c r="D198" s="305">
        <v>0</v>
      </c>
      <c r="E198" s="305">
        <v>0</v>
      </c>
      <c r="F198" s="305">
        <v>0</v>
      </c>
      <c r="G198" s="305">
        <v>0</v>
      </c>
      <c r="H198" s="305">
        <v>0</v>
      </c>
      <c r="I198" s="333"/>
      <c r="J198" s="761"/>
    </row>
    <row r="199" spans="1:10" s="48" customFormat="1" ht="12.75" x14ac:dyDescent="0.2">
      <c r="A199" s="424">
        <v>914</v>
      </c>
      <c r="B199" s="425" t="s">
        <v>293</v>
      </c>
      <c r="C199" s="308" t="s">
        <v>295</v>
      </c>
      <c r="D199" s="305">
        <v>3235.2</v>
      </c>
      <c r="E199" s="305">
        <v>3000</v>
      </c>
      <c r="F199" s="305">
        <v>3000</v>
      </c>
      <c r="G199" s="305">
        <v>3000</v>
      </c>
      <c r="H199" s="305">
        <v>3000</v>
      </c>
      <c r="I199" s="333"/>
      <c r="J199" s="761"/>
    </row>
    <row r="200" spans="1:10" s="51" customFormat="1" ht="12.75" x14ac:dyDescent="0.2">
      <c r="A200" s="424">
        <v>914</v>
      </c>
      <c r="B200" s="425">
        <v>21</v>
      </c>
      <c r="C200" s="308" t="s">
        <v>311</v>
      </c>
      <c r="D200" s="305">
        <v>43181.22</v>
      </c>
      <c r="E200" s="305">
        <v>49696.035000000011</v>
      </c>
      <c r="F200" s="305">
        <v>50777.865749999997</v>
      </c>
      <c r="G200" s="305">
        <v>51913.788037500002</v>
      </c>
      <c r="H200" s="305">
        <v>53106.506439375014</v>
      </c>
      <c r="I200" s="333"/>
      <c r="J200" s="761"/>
    </row>
    <row r="201" spans="1:10" s="48" customFormat="1" ht="22.5" x14ac:dyDescent="0.2">
      <c r="A201" s="424">
        <v>914</v>
      </c>
      <c r="B201" s="425"/>
      <c r="C201" s="214" t="s">
        <v>425</v>
      </c>
      <c r="D201" s="616">
        <v>20606.3</v>
      </c>
      <c r="E201" s="615">
        <v>21636.615000000002</v>
      </c>
      <c r="F201" s="618">
        <v>22718.445750000003</v>
      </c>
      <c r="G201" s="618">
        <v>23854.368037500004</v>
      </c>
      <c r="H201" s="618">
        <v>25047.086439375005</v>
      </c>
      <c r="I201" s="66"/>
      <c r="J201" s="38"/>
    </row>
    <row r="202" spans="1:10" s="48" customFormat="1" ht="12.75" x14ac:dyDescent="0.2">
      <c r="A202" s="424">
        <v>914</v>
      </c>
      <c r="B202" s="425"/>
      <c r="C202" s="214" t="s">
        <v>257</v>
      </c>
      <c r="D202" s="616">
        <v>9000</v>
      </c>
      <c r="E202" s="615">
        <v>11434.5</v>
      </c>
      <c r="F202" s="618">
        <v>11434.5</v>
      </c>
      <c r="G202" s="618">
        <v>11434.5</v>
      </c>
      <c r="H202" s="618">
        <v>11434.5</v>
      </c>
      <c r="I202" s="66"/>
      <c r="J202" s="38"/>
    </row>
    <row r="203" spans="1:10" s="48" customFormat="1" ht="12.75" x14ac:dyDescent="0.2">
      <c r="A203" s="424">
        <v>914</v>
      </c>
      <c r="B203" s="425"/>
      <c r="C203" s="214" t="s">
        <v>424</v>
      </c>
      <c r="D203" s="616">
        <v>3274.26</v>
      </c>
      <c r="E203" s="615">
        <v>3274.26</v>
      </c>
      <c r="F203" s="618">
        <v>3274.26</v>
      </c>
      <c r="G203" s="618">
        <v>3274.26</v>
      </c>
      <c r="H203" s="618">
        <v>3274.26</v>
      </c>
      <c r="I203" s="66"/>
      <c r="J203" s="38"/>
    </row>
    <row r="204" spans="1:10" s="48" customFormat="1" ht="12.75" x14ac:dyDescent="0.2">
      <c r="A204" s="424">
        <v>914</v>
      </c>
      <c r="B204" s="425"/>
      <c r="C204" s="214" t="s">
        <v>349</v>
      </c>
      <c r="D204" s="616">
        <v>2000</v>
      </c>
      <c r="E204" s="615">
        <v>2000</v>
      </c>
      <c r="F204" s="618">
        <v>2000</v>
      </c>
      <c r="G204" s="618">
        <v>2000</v>
      </c>
      <c r="H204" s="618">
        <v>2000</v>
      </c>
      <c r="I204" s="66"/>
      <c r="J204" s="38"/>
    </row>
    <row r="205" spans="1:10" s="50" customFormat="1" ht="12.75" x14ac:dyDescent="0.2">
      <c r="A205" s="424">
        <v>914</v>
      </c>
      <c r="B205" s="425"/>
      <c r="C205" s="131" t="s">
        <v>398</v>
      </c>
      <c r="D205" s="303">
        <v>2300</v>
      </c>
      <c r="E205" s="145">
        <v>2300</v>
      </c>
      <c r="F205" s="66">
        <v>2300</v>
      </c>
      <c r="G205" s="66">
        <v>2300</v>
      </c>
      <c r="H205" s="66">
        <v>2300</v>
      </c>
      <c r="I205" s="66"/>
      <c r="J205" s="38"/>
    </row>
    <row r="206" spans="1:10" s="50" customFormat="1" ht="12.75" x14ac:dyDescent="0.2">
      <c r="A206" s="424">
        <v>914</v>
      </c>
      <c r="B206" s="425"/>
      <c r="C206" s="233" t="s">
        <v>399</v>
      </c>
      <c r="D206" s="303">
        <v>3000</v>
      </c>
      <c r="E206" s="145">
        <v>6050</v>
      </c>
      <c r="F206" s="66">
        <v>6050</v>
      </c>
      <c r="G206" s="66">
        <v>6050</v>
      </c>
      <c r="H206" s="66">
        <v>6050</v>
      </c>
      <c r="I206" s="66"/>
      <c r="J206" s="38"/>
    </row>
    <row r="207" spans="1:10" s="50" customFormat="1" ht="12.75" x14ac:dyDescent="0.2">
      <c r="A207" s="424">
        <v>914</v>
      </c>
      <c r="B207" s="425"/>
      <c r="C207" s="233" t="s">
        <v>385</v>
      </c>
      <c r="D207" s="303">
        <v>3000.6600000000017</v>
      </c>
      <c r="E207" s="145">
        <v>3000.6600000000017</v>
      </c>
      <c r="F207" s="66">
        <v>3000.6599999999944</v>
      </c>
      <c r="G207" s="66">
        <v>3000.659999999998</v>
      </c>
      <c r="H207" s="66">
        <v>3000.6600000000017</v>
      </c>
      <c r="I207" s="66"/>
      <c r="J207" s="38"/>
    </row>
    <row r="208" spans="1:10" s="50" customFormat="1" ht="12.75" x14ac:dyDescent="0.2">
      <c r="A208" s="424">
        <v>914</v>
      </c>
      <c r="B208" s="425"/>
      <c r="C208" s="233"/>
      <c r="D208" s="303"/>
      <c r="E208" s="145"/>
      <c r="F208" s="66"/>
      <c r="G208" s="66"/>
      <c r="H208" s="66"/>
      <c r="I208" s="66"/>
      <c r="J208" s="38"/>
    </row>
    <row r="209" spans="1:10" s="48" customFormat="1" ht="21" customHeight="1" x14ac:dyDescent="0.2">
      <c r="A209" s="296">
        <v>918</v>
      </c>
      <c r="B209" s="296" t="s">
        <v>11</v>
      </c>
      <c r="C209" s="298" t="s">
        <v>531</v>
      </c>
      <c r="D209" s="299">
        <v>1062202.7150000001</v>
      </c>
      <c r="E209" s="299">
        <v>1099300</v>
      </c>
      <c r="F209" s="299">
        <v>1411869</v>
      </c>
      <c r="G209" s="299">
        <v>1453817.07</v>
      </c>
      <c r="H209" s="299">
        <v>1497025.6821000001</v>
      </c>
      <c r="I209" s="713" t="s">
        <v>673</v>
      </c>
      <c r="J209" s="42"/>
    </row>
    <row r="210" spans="1:10" s="51" customFormat="1" ht="12.75" x14ac:dyDescent="0.2">
      <c r="A210" s="424">
        <v>918</v>
      </c>
      <c r="B210" s="425">
        <v>21</v>
      </c>
      <c r="C210" s="308" t="s">
        <v>311</v>
      </c>
      <c r="D210" s="305">
        <v>1062202.7150000001</v>
      </c>
      <c r="E210" s="305">
        <v>1099300</v>
      </c>
      <c r="F210" s="305">
        <v>1411869</v>
      </c>
      <c r="G210" s="305">
        <v>1453817.07</v>
      </c>
      <c r="H210" s="305">
        <v>1497025.6821000001</v>
      </c>
      <c r="I210" s="333"/>
      <c r="J210" s="761"/>
    </row>
    <row r="211" spans="1:10" s="50" customFormat="1" ht="21.75" customHeight="1" x14ac:dyDescent="0.2">
      <c r="A211" s="424">
        <v>918</v>
      </c>
      <c r="B211" s="425"/>
      <c r="C211" s="253" t="s">
        <v>396</v>
      </c>
      <c r="D211" s="591">
        <v>497135.44900000002</v>
      </c>
      <c r="E211" s="218">
        <v>515000</v>
      </c>
      <c r="F211" s="326">
        <v>530450</v>
      </c>
      <c r="G211" s="326">
        <v>546363.5</v>
      </c>
      <c r="H211" s="326">
        <v>562754.40500000003</v>
      </c>
      <c r="I211" s="713"/>
      <c r="J211" s="38"/>
    </row>
    <row r="212" spans="1:10" s="50" customFormat="1" ht="22.5" customHeight="1" x14ac:dyDescent="0.2">
      <c r="A212" s="424">
        <v>918</v>
      </c>
      <c r="B212" s="425"/>
      <c r="C212" s="253" t="s">
        <v>397</v>
      </c>
      <c r="D212" s="591">
        <v>481000</v>
      </c>
      <c r="E212" s="218">
        <v>492000</v>
      </c>
      <c r="F212" s="326">
        <v>786760</v>
      </c>
      <c r="G212" s="326">
        <v>810362.8</v>
      </c>
      <c r="H212" s="326">
        <v>834673.68400000012</v>
      </c>
      <c r="I212" s="713"/>
      <c r="J212" s="38"/>
    </row>
    <row r="213" spans="1:10" s="50" customFormat="1" ht="22.5" customHeight="1" x14ac:dyDescent="0.2">
      <c r="A213" s="424">
        <v>918</v>
      </c>
      <c r="B213" s="425"/>
      <c r="C213" s="253" t="s">
        <v>636</v>
      </c>
      <c r="D213" s="591">
        <v>51719.911</v>
      </c>
      <c r="E213" s="218">
        <v>53270</v>
      </c>
      <c r="F213" s="326">
        <v>54868.1</v>
      </c>
      <c r="G213" s="326">
        <v>56514.142999999996</v>
      </c>
      <c r="H213" s="326">
        <v>58209.567289999999</v>
      </c>
      <c r="I213" s="713"/>
      <c r="J213" s="38"/>
    </row>
    <row r="214" spans="1:10" s="50" customFormat="1" ht="12.75" x14ac:dyDescent="0.2">
      <c r="A214" s="424">
        <v>918</v>
      </c>
      <c r="B214" s="425"/>
      <c r="C214" s="214" t="s">
        <v>426</v>
      </c>
      <c r="D214" s="303">
        <v>7184.0940000000001</v>
      </c>
      <c r="E214" s="145">
        <v>8280</v>
      </c>
      <c r="F214" s="66">
        <v>8528.4</v>
      </c>
      <c r="G214" s="66">
        <v>8784.2520000000004</v>
      </c>
      <c r="H214" s="66">
        <v>9047.7795600000009</v>
      </c>
      <c r="I214" s="713"/>
      <c r="J214" s="38"/>
    </row>
    <row r="215" spans="1:10" s="50" customFormat="1" ht="12.75" x14ac:dyDescent="0.2">
      <c r="A215" s="424">
        <v>918</v>
      </c>
      <c r="B215" s="425"/>
      <c r="C215" s="214" t="s">
        <v>427</v>
      </c>
      <c r="D215" s="303">
        <v>13236.453</v>
      </c>
      <c r="E215" s="145">
        <v>13750</v>
      </c>
      <c r="F215" s="66">
        <v>14162.5</v>
      </c>
      <c r="G215" s="66">
        <v>14587.375</v>
      </c>
      <c r="H215" s="66">
        <v>15024.99625</v>
      </c>
      <c r="I215" s="713"/>
      <c r="J215" s="38"/>
    </row>
    <row r="216" spans="1:10" s="50" customFormat="1" ht="12.75" x14ac:dyDescent="0.2">
      <c r="A216" s="424">
        <v>918</v>
      </c>
      <c r="B216" s="425"/>
      <c r="C216" s="450" t="s">
        <v>429</v>
      </c>
      <c r="D216" s="303">
        <v>5000</v>
      </c>
      <c r="E216" s="145">
        <v>5000</v>
      </c>
      <c r="F216" s="66">
        <v>5000</v>
      </c>
      <c r="G216" s="66">
        <v>5000</v>
      </c>
      <c r="H216" s="66">
        <v>5000</v>
      </c>
      <c r="I216" s="713"/>
      <c r="J216" s="38"/>
    </row>
    <row r="217" spans="1:10" s="50" customFormat="1" ht="12.75" x14ac:dyDescent="0.2">
      <c r="A217" s="424">
        <v>918</v>
      </c>
      <c r="B217" s="425"/>
      <c r="C217" s="450" t="s">
        <v>430</v>
      </c>
      <c r="D217" s="303">
        <v>5000</v>
      </c>
      <c r="E217" s="145">
        <v>5000</v>
      </c>
      <c r="F217" s="66">
        <v>5000</v>
      </c>
      <c r="G217" s="66">
        <v>5000</v>
      </c>
      <c r="H217" s="66">
        <v>5000</v>
      </c>
      <c r="I217" s="713"/>
      <c r="J217" s="38"/>
    </row>
    <row r="218" spans="1:10" s="50" customFormat="1" ht="12.75" x14ac:dyDescent="0.2">
      <c r="A218" s="424">
        <v>918</v>
      </c>
      <c r="B218" s="425"/>
      <c r="C218" s="460" t="s">
        <v>428</v>
      </c>
      <c r="D218" s="303">
        <v>1926.808</v>
      </c>
      <c r="E218" s="145">
        <v>2000</v>
      </c>
      <c r="F218" s="66">
        <v>2100</v>
      </c>
      <c r="G218" s="66">
        <v>2205</v>
      </c>
      <c r="H218" s="66">
        <v>2315.25</v>
      </c>
      <c r="I218" s="713"/>
      <c r="J218" s="38"/>
    </row>
    <row r="219" spans="1:10" s="50" customFormat="1" ht="12.75" x14ac:dyDescent="0.2">
      <c r="A219" s="424">
        <v>918</v>
      </c>
      <c r="B219" s="425"/>
      <c r="C219" s="729" t="s">
        <v>779</v>
      </c>
      <c r="D219" s="303">
        <v>0</v>
      </c>
      <c r="E219" s="145">
        <v>5000</v>
      </c>
      <c r="F219" s="66">
        <v>5000</v>
      </c>
      <c r="G219" s="66">
        <v>5000</v>
      </c>
      <c r="H219" s="66">
        <v>5000</v>
      </c>
      <c r="I219" s="713"/>
      <c r="J219" s="38"/>
    </row>
    <row r="220" spans="1:10" s="50" customFormat="1" ht="12.75" x14ac:dyDescent="0.2">
      <c r="A220" s="424">
        <v>918</v>
      </c>
      <c r="B220" s="425"/>
      <c r="C220" s="214"/>
      <c r="D220" s="303"/>
      <c r="E220" s="145"/>
      <c r="F220" s="66"/>
      <c r="G220" s="66"/>
      <c r="H220" s="66"/>
      <c r="I220" s="66"/>
      <c r="J220" s="38"/>
    </row>
    <row r="221" spans="1:10" s="48" customFormat="1" ht="12.75" x14ac:dyDescent="0.2">
      <c r="A221" s="617">
        <v>915</v>
      </c>
      <c r="B221" s="296" t="s">
        <v>11</v>
      </c>
      <c r="C221" s="617" t="s">
        <v>315</v>
      </c>
      <c r="D221" s="299">
        <v>12650</v>
      </c>
      <c r="E221" s="299">
        <v>14750</v>
      </c>
      <c r="F221" s="299">
        <v>16400</v>
      </c>
      <c r="G221" s="299">
        <v>14650</v>
      </c>
      <c r="H221" s="299">
        <v>15500</v>
      </c>
      <c r="I221" s="344"/>
      <c r="J221" s="42"/>
    </row>
    <row r="222" spans="1:10" s="48" customFormat="1" ht="12.75" x14ac:dyDescent="0.2">
      <c r="A222" s="424">
        <v>915</v>
      </c>
      <c r="B222" s="425" t="s">
        <v>9</v>
      </c>
      <c r="C222" s="358" t="s">
        <v>319</v>
      </c>
      <c r="D222" s="67">
        <v>50</v>
      </c>
      <c r="E222" s="67">
        <v>0</v>
      </c>
      <c r="F222" s="67">
        <v>1100</v>
      </c>
      <c r="G222" s="67">
        <v>0</v>
      </c>
      <c r="H222" s="67">
        <v>100</v>
      </c>
      <c r="I222" s="344"/>
      <c r="J222" s="42"/>
    </row>
    <row r="223" spans="1:10" s="48" customFormat="1" ht="12.75" x14ac:dyDescent="0.2">
      <c r="A223" s="424">
        <v>915</v>
      </c>
      <c r="B223" s="425"/>
      <c r="C223" s="214" t="s">
        <v>410</v>
      </c>
      <c r="D223" s="542">
        <v>50</v>
      </c>
      <c r="E223" s="230">
        <v>0</v>
      </c>
      <c r="F223" s="66">
        <v>100</v>
      </c>
      <c r="G223" s="66">
        <v>0</v>
      </c>
      <c r="H223" s="66">
        <v>100</v>
      </c>
      <c r="I223" s="123"/>
      <c r="J223" s="764"/>
    </row>
    <row r="224" spans="1:10" s="48" customFormat="1" ht="12.75" x14ac:dyDescent="0.2">
      <c r="A224" s="424">
        <v>915</v>
      </c>
      <c r="B224" s="425"/>
      <c r="C224" s="214" t="s">
        <v>324</v>
      </c>
      <c r="D224" s="542">
        <v>0</v>
      </c>
      <c r="E224" s="230">
        <v>0</v>
      </c>
      <c r="F224" s="237">
        <v>1000</v>
      </c>
      <c r="G224" s="237">
        <v>0</v>
      </c>
      <c r="H224" s="237">
        <v>0</v>
      </c>
      <c r="I224" s="123"/>
      <c r="J224" s="764"/>
    </row>
    <row r="225" spans="1:11" s="48" customFormat="1" ht="12.75" x14ac:dyDescent="0.2">
      <c r="A225" s="424">
        <v>915</v>
      </c>
      <c r="B225" s="425"/>
      <c r="C225" s="214"/>
      <c r="D225" s="542"/>
      <c r="E225" s="230"/>
      <c r="F225" s="237"/>
      <c r="G225" s="237"/>
      <c r="H225" s="237"/>
      <c r="I225" s="123"/>
      <c r="J225" s="764"/>
    </row>
    <row r="226" spans="1:11" s="48" customFormat="1" ht="12.75" x14ac:dyDescent="0.2">
      <c r="A226" s="424">
        <v>915</v>
      </c>
      <c r="B226" s="425" t="s">
        <v>22</v>
      </c>
      <c r="C226" s="359" t="s">
        <v>318</v>
      </c>
      <c r="D226" s="67">
        <v>6350</v>
      </c>
      <c r="E226" s="67">
        <v>7150</v>
      </c>
      <c r="F226" s="67">
        <v>7150</v>
      </c>
      <c r="G226" s="67">
        <v>7150</v>
      </c>
      <c r="H226" s="67">
        <v>7150</v>
      </c>
      <c r="I226" s="344"/>
      <c r="J226" s="42"/>
    </row>
    <row r="227" spans="1:11" s="48" customFormat="1" ht="12.75" x14ac:dyDescent="0.2">
      <c r="A227" s="424">
        <v>915</v>
      </c>
      <c r="B227" s="426"/>
      <c r="C227" s="214" t="s">
        <v>593</v>
      </c>
      <c r="D227" s="542">
        <v>2000</v>
      </c>
      <c r="E227" s="230">
        <v>2000</v>
      </c>
      <c r="F227" s="66">
        <v>2000</v>
      </c>
      <c r="G227" s="66">
        <v>2000</v>
      </c>
      <c r="H227" s="66">
        <v>2000</v>
      </c>
      <c r="I227" s="66"/>
      <c r="J227" s="38"/>
      <c r="K227" s="664"/>
    </row>
    <row r="228" spans="1:11" s="48" customFormat="1" ht="12" customHeight="1" x14ac:dyDescent="0.2">
      <c r="A228" s="424">
        <v>915</v>
      </c>
      <c r="B228" s="426"/>
      <c r="C228" s="214" t="s">
        <v>431</v>
      </c>
      <c r="D228" s="542">
        <v>500</v>
      </c>
      <c r="E228" s="230">
        <v>1000</v>
      </c>
      <c r="F228" s="237">
        <v>1000</v>
      </c>
      <c r="G228" s="237">
        <v>1000</v>
      </c>
      <c r="H228" s="237">
        <v>1000</v>
      </c>
      <c r="I228" s="66"/>
      <c r="J228" s="38"/>
    </row>
    <row r="229" spans="1:11" s="48" customFormat="1" ht="12.75" x14ac:dyDescent="0.2">
      <c r="A229" s="424">
        <v>915</v>
      </c>
      <c r="B229" s="426"/>
      <c r="C229" s="723" t="s">
        <v>432</v>
      </c>
      <c r="D229" s="542">
        <v>500</v>
      </c>
      <c r="E229" s="230">
        <v>500</v>
      </c>
      <c r="F229" s="237">
        <v>500</v>
      </c>
      <c r="G229" s="237">
        <v>500</v>
      </c>
      <c r="H229" s="237">
        <v>500</v>
      </c>
      <c r="I229" s="66"/>
      <c r="J229" s="38"/>
    </row>
    <row r="230" spans="1:11" s="48" customFormat="1" ht="12.75" x14ac:dyDescent="0.2">
      <c r="A230" s="424">
        <v>915</v>
      </c>
      <c r="B230" s="426"/>
      <c r="C230" s="723" t="s">
        <v>433</v>
      </c>
      <c r="D230" s="542">
        <v>200</v>
      </c>
      <c r="E230" s="230">
        <v>200</v>
      </c>
      <c r="F230" s="237">
        <v>200</v>
      </c>
      <c r="G230" s="237">
        <v>200</v>
      </c>
      <c r="H230" s="237">
        <v>200</v>
      </c>
      <c r="I230" s="66"/>
      <c r="J230" s="38"/>
    </row>
    <row r="231" spans="1:11" s="48" customFormat="1" ht="12.75" x14ac:dyDescent="0.2">
      <c r="A231" s="424">
        <v>915</v>
      </c>
      <c r="B231" s="426"/>
      <c r="C231" s="723" t="s">
        <v>434</v>
      </c>
      <c r="D231" s="542">
        <v>100</v>
      </c>
      <c r="E231" s="230">
        <v>100</v>
      </c>
      <c r="F231" s="237">
        <v>100</v>
      </c>
      <c r="G231" s="237">
        <v>100</v>
      </c>
      <c r="H231" s="237">
        <v>100</v>
      </c>
      <c r="I231" s="66"/>
      <c r="J231" s="38"/>
    </row>
    <row r="232" spans="1:11" s="48" customFormat="1" ht="12.75" x14ac:dyDescent="0.2">
      <c r="A232" s="424">
        <v>915</v>
      </c>
      <c r="B232" s="426"/>
      <c r="C232" s="723" t="s">
        <v>343</v>
      </c>
      <c r="D232" s="542">
        <v>100</v>
      </c>
      <c r="E232" s="230">
        <v>100</v>
      </c>
      <c r="F232" s="237">
        <v>100</v>
      </c>
      <c r="G232" s="237">
        <v>100</v>
      </c>
      <c r="H232" s="237">
        <v>100</v>
      </c>
      <c r="I232" s="66"/>
      <c r="J232" s="38"/>
    </row>
    <row r="233" spans="1:11" s="48" customFormat="1" ht="12.75" x14ac:dyDescent="0.2">
      <c r="A233" s="424">
        <v>915</v>
      </c>
      <c r="B233" s="426"/>
      <c r="C233" s="723" t="s">
        <v>435</v>
      </c>
      <c r="D233" s="542">
        <v>250</v>
      </c>
      <c r="E233" s="230">
        <v>250</v>
      </c>
      <c r="F233" s="237">
        <v>250</v>
      </c>
      <c r="G233" s="237">
        <v>250</v>
      </c>
      <c r="H233" s="237">
        <v>250</v>
      </c>
      <c r="I233" s="66"/>
      <c r="J233" s="38"/>
    </row>
    <row r="234" spans="1:11" s="48" customFormat="1" ht="12.75" x14ac:dyDescent="0.2">
      <c r="A234" s="424">
        <v>915</v>
      </c>
      <c r="B234" s="426"/>
      <c r="C234" s="723" t="s">
        <v>436</v>
      </c>
      <c r="D234" s="542">
        <v>250</v>
      </c>
      <c r="E234" s="230">
        <v>250</v>
      </c>
      <c r="F234" s="237">
        <v>250</v>
      </c>
      <c r="G234" s="237">
        <v>250</v>
      </c>
      <c r="H234" s="237">
        <v>250</v>
      </c>
      <c r="I234" s="66"/>
      <c r="J234" s="38"/>
    </row>
    <row r="235" spans="1:11" s="48" customFormat="1" ht="12.75" x14ac:dyDescent="0.2">
      <c r="A235" s="424">
        <v>915</v>
      </c>
      <c r="B235" s="426"/>
      <c r="C235" s="723" t="s">
        <v>442</v>
      </c>
      <c r="D235" s="542">
        <v>500</v>
      </c>
      <c r="E235" s="230">
        <v>500</v>
      </c>
      <c r="F235" s="237">
        <v>500</v>
      </c>
      <c r="G235" s="237">
        <v>500</v>
      </c>
      <c r="H235" s="237">
        <v>500</v>
      </c>
      <c r="I235" s="66"/>
      <c r="J235" s="38"/>
    </row>
    <row r="236" spans="1:11" s="48" customFormat="1" ht="12.75" x14ac:dyDescent="0.2">
      <c r="A236" s="424">
        <v>915</v>
      </c>
      <c r="B236" s="426"/>
      <c r="C236" s="723" t="s">
        <v>437</v>
      </c>
      <c r="D236" s="542">
        <v>300</v>
      </c>
      <c r="E236" s="230">
        <v>300</v>
      </c>
      <c r="F236" s="237">
        <v>300</v>
      </c>
      <c r="G236" s="237">
        <v>300</v>
      </c>
      <c r="H236" s="237">
        <v>300</v>
      </c>
      <c r="I236" s="66"/>
      <c r="J236" s="38"/>
    </row>
    <row r="237" spans="1:11" s="48" customFormat="1" ht="22.5" x14ac:dyDescent="0.2">
      <c r="A237" s="424">
        <v>915</v>
      </c>
      <c r="B237" s="426"/>
      <c r="C237" s="723" t="s">
        <v>438</v>
      </c>
      <c r="D237" s="542">
        <v>200</v>
      </c>
      <c r="E237" s="230">
        <v>200</v>
      </c>
      <c r="F237" s="237">
        <v>200</v>
      </c>
      <c r="G237" s="237">
        <v>200</v>
      </c>
      <c r="H237" s="237">
        <v>200</v>
      </c>
      <c r="I237" s="66"/>
      <c r="J237" s="38"/>
    </row>
    <row r="238" spans="1:11" s="48" customFormat="1" ht="12.75" x14ac:dyDescent="0.2">
      <c r="A238" s="424">
        <v>915</v>
      </c>
      <c r="B238" s="426"/>
      <c r="C238" s="723" t="s">
        <v>439</v>
      </c>
      <c r="D238" s="542">
        <v>200</v>
      </c>
      <c r="E238" s="230">
        <v>300</v>
      </c>
      <c r="F238" s="237">
        <v>300</v>
      </c>
      <c r="G238" s="237">
        <v>300</v>
      </c>
      <c r="H238" s="237">
        <v>300</v>
      </c>
      <c r="I238" s="66"/>
      <c r="J238" s="38"/>
    </row>
    <row r="239" spans="1:11" s="48" customFormat="1" ht="12.75" x14ac:dyDescent="0.2">
      <c r="A239" s="424">
        <v>915</v>
      </c>
      <c r="B239" s="426"/>
      <c r="C239" s="723" t="s">
        <v>440</v>
      </c>
      <c r="D239" s="542">
        <v>300</v>
      </c>
      <c r="E239" s="230">
        <v>300</v>
      </c>
      <c r="F239" s="237">
        <v>300</v>
      </c>
      <c r="G239" s="237">
        <v>300</v>
      </c>
      <c r="H239" s="237">
        <v>300</v>
      </c>
      <c r="I239" s="66"/>
      <c r="J239" s="38"/>
    </row>
    <row r="240" spans="1:11" s="48" customFormat="1" ht="12.75" x14ac:dyDescent="0.2">
      <c r="A240" s="424">
        <v>915</v>
      </c>
      <c r="B240" s="426"/>
      <c r="C240" s="723" t="s">
        <v>730</v>
      </c>
      <c r="D240" s="542">
        <v>400</v>
      </c>
      <c r="E240" s="230">
        <v>400</v>
      </c>
      <c r="F240" s="237">
        <v>400</v>
      </c>
      <c r="G240" s="237">
        <v>400</v>
      </c>
      <c r="H240" s="237">
        <v>400</v>
      </c>
      <c r="I240" s="66"/>
      <c r="J240" s="38"/>
    </row>
    <row r="241" spans="1:10" s="48" customFormat="1" ht="12.75" x14ac:dyDescent="0.2">
      <c r="A241" s="424">
        <v>915</v>
      </c>
      <c r="B241" s="426"/>
      <c r="C241" s="737" t="s">
        <v>783</v>
      </c>
      <c r="D241" s="542">
        <v>100</v>
      </c>
      <c r="E241" s="230">
        <v>0</v>
      </c>
      <c r="F241" s="237">
        <v>0</v>
      </c>
      <c r="G241" s="237">
        <v>0</v>
      </c>
      <c r="H241" s="237">
        <v>0</v>
      </c>
      <c r="I241" s="66"/>
      <c r="J241" s="38"/>
    </row>
    <row r="242" spans="1:10" s="48" customFormat="1" ht="12.75" x14ac:dyDescent="0.2">
      <c r="A242" s="424">
        <v>915</v>
      </c>
      <c r="B242" s="426"/>
      <c r="C242" s="737" t="s">
        <v>781</v>
      </c>
      <c r="D242" s="542">
        <v>150</v>
      </c>
      <c r="E242" s="230">
        <v>0</v>
      </c>
      <c r="F242" s="237">
        <v>0</v>
      </c>
      <c r="G242" s="237">
        <v>0</v>
      </c>
      <c r="H242" s="237">
        <v>0</v>
      </c>
      <c r="I242" s="66"/>
      <c r="J242" s="38"/>
    </row>
    <row r="243" spans="1:10" s="48" customFormat="1" ht="12.75" x14ac:dyDescent="0.2">
      <c r="A243" s="424">
        <v>915</v>
      </c>
      <c r="B243" s="426"/>
      <c r="C243" s="737" t="s">
        <v>782</v>
      </c>
      <c r="D243" s="542">
        <v>100</v>
      </c>
      <c r="E243" s="230">
        <v>100</v>
      </c>
      <c r="F243" s="237">
        <v>100</v>
      </c>
      <c r="G243" s="237">
        <v>100</v>
      </c>
      <c r="H243" s="237">
        <v>100</v>
      </c>
      <c r="I243" s="66"/>
      <c r="J243" s="38"/>
    </row>
    <row r="244" spans="1:10" s="48" customFormat="1" ht="12.75" x14ac:dyDescent="0.2">
      <c r="A244" s="424">
        <v>915</v>
      </c>
      <c r="B244" s="426"/>
      <c r="C244" s="737" t="s">
        <v>441</v>
      </c>
      <c r="D244" s="542">
        <v>200</v>
      </c>
      <c r="E244" s="230">
        <v>0</v>
      </c>
      <c r="F244" s="237">
        <v>0</v>
      </c>
      <c r="G244" s="237">
        <v>0</v>
      </c>
      <c r="H244" s="237">
        <v>0</v>
      </c>
      <c r="I244" s="66"/>
      <c r="J244" s="38"/>
    </row>
    <row r="245" spans="1:10" s="48" customFormat="1" ht="12.75" x14ac:dyDescent="0.2">
      <c r="A245" s="424">
        <v>915</v>
      </c>
      <c r="B245" s="426"/>
      <c r="C245" s="737" t="s">
        <v>731</v>
      </c>
      <c r="D245" s="542">
        <v>0</v>
      </c>
      <c r="E245" s="230">
        <v>150</v>
      </c>
      <c r="F245" s="237">
        <v>150</v>
      </c>
      <c r="G245" s="237">
        <v>150</v>
      </c>
      <c r="H245" s="237">
        <v>150</v>
      </c>
      <c r="I245" s="66"/>
      <c r="J245" s="38"/>
    </row>
    <row r="246" spans="1:10" x14ac:dyDescent="0.2">
      <c r="A246" s="424">
        <v>915</v>
      </c>
      <c r="B246" s="426"/>
      <c r="C246" s="737" t="s">
        <v>732</v>
      </c>
      <c r="D246" s="542">
        <v>0</v>
      </c>
      <c r="E246" s="230">
        <v>100</v>
      </c>
      <c r="F246" s="237">
        <v>100</v>
      </c>
      <c r="G246" s="237">
        <v>100</v>
      </c>
      <c r="H246" s="237">
        <v>100</v>
      </c>
      <c r="I246" s="66"/>
    </row>
    <row r="247" spans="1:10" s="48" customFormat="1" ht="12.75" x14ac:dyDescent="0.2">
      <c r="A247" s="424">
        <v>915</v>
      </c>
      <c r="B247" s="426"/>
      <c r="C247" s="612" t="s">
        <v>733</v>
      </c>
      <c r="D247" s="542">
        <v>0</v>
      </c>
      <c r="E247" s="230">
        <v>400</v>
      </c>
      <c r="F247" s="237">
        <v>400</v>
      </c>
      <c r="G247" s="237">
        <v>400</v>
      </c>
      <c r="H247" s="237">
        <v>400</v>
      </c>
      <c r="I247" s="66"/>
      <c r="J247" s="38"/>
    </row>
    <row r="248" spans="1:10" s="48" customFormat="1" ht="12.75" x14ac:dyDescent="0.2">
      <c r="A248" s="424">
        <v>915</v>
      </c>
      <c r="B248" s="426"/>
      <c r="C248" s="612"/>
      <c r="D248" s="542"/>
      <c r="E248" s="230"/>
      <c r="F248" s="237"/>
      <c r="G248" s="237"/>
      <c r="H248" s="237"/>
      <c r="I248" s="66"/>
      <c r="J248" s="38"/>
    </row>
    <row r="249" spans="1:10" s="48" customFormat="1" ht="12.75" x14ac:dyDescent="0.2">
      <c r="A249" s="424">
        <v>915</v>
      </c>
      <c r="B249" s="307" t="s">
        <v>26</v>
      </c>
      <c r="C249" s="359" t="s">
        <v>868</v>
      </c>
      <c r="D249" s="67">
        <v>0</v>
      </c>
      <c r="E249" s="67">
        <v>200</v>
      </c>
      <c r="F249" s="67">
        <v>200</v>
      </c>
      <c r="G249" s="67">
        <v>200</v>
      </c>
      <c r="H249" s="67">
        <v>200</v>
      </c>
      <c r="I249" s="344"/>
      <c r="J249" s="42"/>
    </row>
    <row r="250" spans="1:10" s="48" customFormat="1" ht="12.75" x14ac:dyDescent="0.2">
      <c r="A250" s="424">
        <v>915</v>
      </c>
      <c r="B250" s="426"/>
      <c r="C250" s="214" t="s">
        <v>867</v>
      </c>
      <c r="D250" s="542">
        <v>0</v>
      </c>
      <c r="E250" s="230">
        <v>200</v>
      </c>
      <c r="F250" s="237">
        <v>200</v>
      </c>
      <c r="G250" s="237">
        <v>200</v>
      </c>
      <c r="H250" s="237">
        <v>200</v>
      </c>
      <c r="I250" s="66"/>
      <c r="J250" s="38"/>
    </row>
    <row r="251" spans="1:10" s="48" customFormat="1" ht="12.75" x14ac:dyDescent="0.2">
      <c r="A251" s="424">
        <v>915</v>
      </c>
      <c r="B251" s="426"/>
      <c r="C251" s="612"/>
      <c r="D251" s="543"/>
      <c r="E251" s="230"/>
      <c r="F251" s="237"/>
      <c r="G251" s="237"/>
      <c r="H251" s="237"/>
      <c r="I251" s="66"/>
      <c r="J251" s="38"/>
    </row>
    <row r="252" spans="1:10" s="48" customFormat="1" ht="12.75" x14ac:dyDescent="0.2">
      <c r="A252" s="424">
        <v>915</v>
      </c>
      <c r="B252" s="425" t="s">
        <v>30</v>
      </c>
      <c r="C252" s="359" t="s">
        <v>317</v>
      </c>
      <c r="D252" s="67">
        <v>6050</v>
      </c>
      <c r="E252" s="67">
        <v>6800</v>
      </c>
      <c r="F252" s="67">
        <v>7350</v>
      </c>
      <c r="G252" s="67">
        <v>6700</v>
      </c>
      <c r="H252" s="67">
        <v>7450</v>
      </c>
      <c r="I252" s="344"/>
      <c r="J252" s="42"/>
    </row>
    <row r="253" spans="1:10" s="48" customFormat="1" ht="12.75" x14ac:dyDescent="0.2">
      <c r="A253" s="424">
        <v>915</v>
      </c>
      <c r="B253" s="426"/>
      <c r="C253" s="471" t="s">
        <v>369</v>
      </c>
      <c r="D253" s="545">
        <v>100</v>
      </c>
      <c r="E253" s="469">
        <v>100</v>
      </c>
      <c r="F253" s="544">
        <v>100</v>
      </c>
      <c r="G253" s="544">
        <v>100</v>
      </c>
      <c r="H253" s="544">
        <v>100</v>
      </c>
      <c r="I253" s="66"/>
      <c r="J253" s="38"/>
    </row>
    <row r="254" spans="1:10" s="48" customFormat="1" ht="12.75" x14ac:dyDescent="0.2">
      <c r="A254" s="424">
        <v>915</v>
      </c>
      <c r="B254" s="426"/>
      <c r="C254" s="471" t="s">
        <v>358</v>
      </c>
      <c r="D254" s="545">
        <v>2000</v>
      </c>
      <c r="E254" s="469">
        <v>2000</v>
      </c>
      <c r="F254" s="544">
        <v>2000</v>
      </c>
      <c r="G254" s="544">
        <v>2000</v>
      </c>
      <c r="H254" s="544">
        <v>2000</v>
      </c>
      <c r="I254" s="66"/>
      <c r="J254" s="38"/>
    </row>
    <row r="255" spans="1:10" s="48" customFormat="1" ht="12.75" x14ac:dyDescent="0.2">
      <c r="A255" s="424">
        <v>915</v>
      </c>
      <c r="B255" s="426"/>
      <c r="C255" s="471" t="s">
        <v>621</v>
      </c>
      <c r="D255" s="545">
        <v>100</v>
      </c>
      <c r="E255" s="469">
        <v>100</v>
      </c>
      <c r="F255" s="544">
        <v>100</v>
      </c>
      <c r="G255" s="544">
        <v>100</v>
      </c>
      <c r="H255" s="544">
        <v>100</v>
      </c>
      <c r="I255" s="66"/>
      <c r="J255" s="38"/>
    </row>
    <row r="256" spans="1:10" s="48" customFormat="1" ht="12.75" x14ac:dyDescent="0.2">
      <c r="A256" s="424">
        <v>915</v>
      </c>
      <c r="B256" s="426"/>
      <c r="C256" s="468" t="s">
        <v>359</v>
      </c>
      <c r="D256" s="545">
        <v>100</v>
      </c>
      <c r="E256" s="469">
        <v>100</v>
      </c>
      <c r="F256" s="544">
        <v>100</v>
      </c>
      <c r="G256" s="544">
        <v>100</v>
      </c>
      <c r="H256" s="544">
        <v>100</v>
      </c>
      <c r="I256" s="66"/>
      <c r="J256" s="38"/>
    </row>
    <row r="257" spans="1:10" s="48" customFormat="1" ht="12.75" x14ac:dyDescent="0.2">
      <c r="A257" s="424">
        <v>915</v>
      </c>
      <c r="B257" s="426"/>
      <c r="C257" s="471" t="s">
        <v>360</v>
      </c>
      <c r="D257" s="545">
        <v>70</v>
      </c>
      <c r="E257" s="469">
        <v>100</v>
      </c>
      <c r="F257" s="544">
        <v>100</v>
      </c>
      <c r="G257" s="544">
        <v>100</v>
      </c>
      <c r="H257" s="544">
        <v>100</v>
      </c>
      <c r="I257" s="66"/>
      <c r="J257" s="38"/>
    </row>
    <row r="258" spans="1:10" s="48" customFormat="1" ht="12.75" x14ac:dyDescent="0.2">
      <c r="A258" s="424">
        <v>915</v>
      </c>
      <c r="B258" s="426"/>
      <c r="C258" s="471" t="s">
        <v>361</v>
      </c>
      <c r="D258" s="545">
        <v>80</v>
      </c>
      <c r="E258" s="469">
        <v>100</v>
      </c>
      <c r="F258" s="544">
        <v>100</v>
      </c>
      <c r="G258" s="544">
        <v>100</v>
      </c>
      <c r="H258" s="544">
        <v>100</v>
      </c>
      <c r="I258" s="66"/>
      <c r="J258" s="38"/>
    </row>
    <row r="259" spans="1:10" s="48" customFormat="1" ht="12.75" x14ac:dyDescent="0.2">
      <c r="A259" s="424">
        <v>915</v>
      </c>
      <c r="B259" s="426"/>
      <c r="C259" s="471" t="s">
        <v>362</v>
      </c>
      <c r="D259" s="545">
        <v>50</v>
      </c>
      <c r="E259" s="469">
        <v>100</v>
      </c>
      <c r="F259" s="544">
        <v>100</v>
      </c>
      <c r="G259" s="544">
        <v>100</v>
      </c>
      <c r="H259" s="544">
        <v>100</v>
      </c>
      <c r="I259" s="66"/>
      <c r="J259" s="38"/>
    </row>
    <row r="260" spans="1:10" s="48" customFormat="1" ht="12.75" x14ac:dyDescent="0.2">
      <c r="A260" s="424">
        <v>915</v>
      </c>
      <c r="B260" s="426"/>
      <c r="C260" s="468" t="s">
        <v>518</v>
      </c>
      <c r="D260" s="545">
        <v>100</v>
      </c>
      <c r="E260" s="469">
        <v>100</v>
      </c>
      <c r="F260" s="544">
        <v>100</v>
      </c>
      <c r="G260" s="544">
        <v>100</v>
      </c>
      <c r="H260" s="544">
        <v>100</v>
      </c>
      <c r="I260" s="66"/>
      <c r="J260" s="38"/>
    </row>
    <row r="261" spans="1:10" s="48" customFormat="1" ht="12.75" x14ac:dyDescent="0.2">
      <c r="A261" s="424">
        <v>915</v>
      </c>
      <c r="B261" s="426"/>
      <c r="C261" s="471" t="s">
        <v>363</v>
      </c>
      <c r="D261" s="545">
        <v>0</v>
      </c>
      <c r="E261" s="469">
        <v>100</v>
      </c>
      <c r="F261" s="544">
        <v>0</v>
      </c>
      <c r="G261" s="544">
        <v>0</v>
      </c>
      <c r="H261" s="544">
        <v>100</v>
      </c>
      <c r="I261" s="66"/>
      <c r="J261" s="38"/>
    </row>
    <row r="262" spans="1:10" x14ac:dyDescent="0.2">
      <c r="A262" s="424">
        <v>915</v>
      </c>
      <c r="B262" s="426"/>
      <c r="C262" s="468" t="s">
        <v>448</v>
      </c>
      <c r="D262" s="545">
        <v>800</v>
      </c>
      <c r="E262" s="469">
        <v>800</v>
      </c>
      <c r="F262" s="544">
        <v>800</v>
      </c>
      <c r="G262" s="544">
        <v>800</v>
      </c>
      <c r="H262" s="544">
        <v>800</v>
      </c>
      <c r="I262" s="66"/>
      <c r="J262" s="38"/>
    </row>
    <row r="263" spans="1:10" s="46" customFormat="1" ht="12.75" x14ac:dyDescent="0.2">
      <c r="A263" s="424">
        <v>915</v>
      </c>
      <c r="B263" s="426"/>
      <c r="C263" s="471" t="s">
        <v>517</v>
      </c>
      <c r="D263" s="545">
        <v>300</v>
      </c>
      <c r="E263" s="469">
        <v>0</v>
      </c>
      <c r="F263" s="544">
        <v>500</v>
      </c>
      <c r="G263" s="544">
        <v>0</v>
      </c>
      <c r="H263" s="544">
        <v>500</v>
      </c>
      <c r="I263" s="66"/>
      <c r="J263" s="38"/>
    </row>
    <row r="264" spans="1:10" s="46" customFormat="1" ht="12.75" x14ac:dyDescent="0.2">
      <c r="A264" s="424">
        <v>915</v>
      </c>
      <c r="B264" s="426"/>
      <c r="C264" s="471" t="s">
        <v>364</v>
      </c>
      <c r="D264" s="545">
        <v>100</v>
      </c>
      <c r="E264" s="469">
        <v>100</v>
      </c>
      <c r="F264" s="544">
        <v>100</v>
      </c>
      <c r="G264" s="544">
        <v>100</v>
      </c>
      <c r="H264" s="544">
        <v>100</v>
      </c>
      <c r="I264" s="66"/>
      <c r="J264" s="38"/>
    </row>
    <row r="265" spans="1:10" s="48" customFormat="1" ht="12.75" x14ac:dyDescent="0.2">
      <c r="A265" s="424">
        <v>915</v>
      </c>
      <c r="B265" s="426"/>
      <c r="C265" s="471" t="s">
        <v>365</v>
      </c>
      <c r="D265" s="545">
        <v>100</v>
      </c>
      <c r="E265" s="469">
        <v>0</v>
      </c>
      <c r="F265" s="544">
        <v>150</v>
      </c>
      <c r="G265" s="544">
        <v>0</v>
      </c>
      <c r="H265" s="544">
        <v>150</v>
      </c>
      <c r="I265" s="66"/>
      <c r="J265" s="38"/>
    </row>
    <row r="266" spans="1:10" x14ac:dyDescent="0.2">
      <c r="A266" s="424">
        <v>915</v>
      </c>
      <c r="B266" s="426"/>
      <c r="C266" s="468" t="s">
        <v>366</v>
      </c>
      <c r="D266" s="545">
        <v>200</v>
      </c>
      <c r="E266" s="469">
        <v>200</v>
      </c>
      <c r="F266" s="544">
        <v>200</v>
      </c>
      <c r="G266" s="544">
        <v>200</v>
      </c>
      <c r="H266" s="544">
        <v>200</v>
      </c>
      <c r="I266" s="66"/>
      <c r="J266" s="38"/>
    </row>
    <row r="267" spans="1:10" s="46" customFormat="1" ht="12.75" x14ac:dyDescent="0.2">
      <c r="A267" s="424">
        <v>915</v>
      </c>
      <c r="B267" s="426"/>
      <c r="C267" s="468" t="s">
        <v>367</v>
      </c>
      <c r="D267" s="545">
        <v>200</v>
      </c>
      <c r="E267" s="469">
        <v>200</v>
      </c>
      <c r="F267" s="544">
        <v>200</v>
      </c>
      <c r="G267" s="544">
        <v>200</v>
      </c>
      <c r="H267" s="544">
        <v>200</v>
      </c>
      <c r="I267" s="66"/>
      <c r="J267" s="38"/>
    </row>
    <row r="268" spans="1:10" s="46" customFormat="1" ht="12.75" x14ac:dyDescent="0.2">
      <c r="A268" s="424">
        <v>915</v>
      </c>
      <c r="B268" s="426"/>
      <c r="C268" s="468" t="s">
        <v>368</v>
      </c>
      <c r="D268" s="545">
        <v>1750</v>
      </c>
      <c r="E268" s="469">
        <v>2000</v>
      </c>
      <c r="F268" s="544">
        <v>2000</v>
      </c>
      <c r="G268" s="544">
        <v>2000</v>
      </c>
      <c r="H268" s="544">
        <v>2000</v>
      </c>
      <c r="I268" s="66"/>
      <c r="J268" s="38"/>
    </row>
    <row r="269" spans="1:10" s="46" customFormat="1" ht="12.75" x14ac:dyDescent="0.2">
      <c r="A269" s="424">
        <v>915</v>
      </c>
      <c r="B269" s="426"/>
      <c r="C269" s="213" t="s">
        <v>807</v>
      </c>
      <c r="D269" s="545">
        <v>0</v>
      </c>
      <c r="E269" s="469">
        <v>100</v>
      </c>
      <c r="F269" s="544">
        <v>100</v>
      </c>
      <c r="G269" s="544">
        <v>100</v>
      </c>
      <c r="H269" s="544">
        <v>100</v>
      </c>
      <c r="I269" s="66"/>
      <c r="J269" s="38"/>
    </row>
    <row r="270" spans="1:10" s="46" customFormat="1" ht="12.75" x14ac:dyDescent="0.2">
      <c r="A270" s="424">
        <v>915</v>
      </c>
      <c r="B270" s="426"/>
      <c r="C270" s="213" t="s">
        <v>808</v>
      </c>
      <c r="D270" s="545">
        <v>0</v>
      </c>
      <c r="E270" s="469">
        <v>100</v>
      </c>
      <c r="F270" s="544">
        <v>100</v>
      </c>
      <c r="G270" s="544">
        <v>100</v>
      </c>
      <c r="H270" s="544">
        <v>100</v>
      </c>
      <c r="I270" s="66"/>
      <c r="J270" s="38"/>
    </row>
    <row r="271" spans="1:10" s="46" customFormat="1" ht="12.75" x14ac:dyDescent="0.2">
      <c r="A271" s="424">
        <v>915</v>
      </c>
      <c r="B271" s="426"/>
      <c r="C271" s="468" t="s">
        <v>809</v>
      </c>
      <c r="D271" s="545">
        <v>0</v>
      </c>
      <c r="E271" s="469">
        <v>200</v>
      </c>
      <c r="F271" s="544">
        <v>200</v>
      </c>
      <c r="G271" s="544">
        <v>200</v>
      </c>
      <c r="H271" s="544">
        <v>200</v>
      </c>
      <c r="I271" s="66"/>
      <c r="J271" s="38"/>
    </row>
    <row r="272" spans="1:10" s="50" customFormat="1" ht="12.75" x14ac:dyDescent="0.2">
      <c r="A272" s="424">
        <v>915</v>
      </c>
      <c r="B272" s="426"/>
      <c r="C272" s="213" t="s">
        <v>810</v>
      </c>
      <c r="D272" s="68">
        <v>0</v>
      </c>
      <c r="E272" s="469">
        <v>100</v>
      </c>
      <c r="F272" s="544">
        <v>100</v>
      </c>
      <c r="G272" s="544">
        <v>100</v>
      </c>
      <c r="H272" s="544">
        <v>100</v>
      </c>
      <c r="I272" s="467"/>
      <c r="J272" s="38"/>
    </row>
    <row r="273" spans="1:15" s="50" customFormat="1" ht="12.75" x14ac:dyDescent="0.2">
      <c r="A273" s="424">
        <v>915</v>
      </c>
      <c r="B273" s="426"/>
      <c r="C273" s="468" t="s">
        <v>811</v>
      </c>
      <c r="D273" s="68">
        <v>0</v>
      </c>
      <c r="E273" s="469">
        <v>100</v>
      </c>
      <c r="F273" s="544">
        <v>100</v>
      </c>
      <c r="G273" s="544">
        <v>100</v>
      </c>
      <c r="H273" s="544">
        <v>100</v>
      </c>
      <c r="I273" s="467"/>
      <c r="J273" s="38"/>
    </row>
    <row r="274" spans="1:15" s="50" customFormat="1" ht="12.75" x14ac:dyDescent="0.2">
      <c r="A274" s="424">
        <v>915</v>
      </c>
      <c r="B274" s="426"/>
      <c r="C274" s="468" t="s">
        <v>812</v>
      </c>
      <c r="D274" s="68">
        <v>0</v>
      </c>
      <c r="E274" s="469">
        <v>100</v>
      </c>
      <c r="F274" s="544">
        <v>100</v>
      </c>
      <c r="G274" s="544">
        <v>100</v>
      </c>
      <c r="H274" s="544">
        <v>100</v>
      </c>
      <c r="I274" s="467"/>
      <c r="J274" s="38"/>
    </row>
    <row r="275" spans="1:15" s="50" customFormat="1" ht="12.75" x14ac:dyDescent="0.2">
      <c r="A275" s="424">
        <v>915</v>
      </c>
      <c r="B275" s="426"/>
      <c r="C275" s="471"/>
      <c r="D275" s="68"/>
      <c r="E275" s="469"/>
      <c r="F275" s="544"/>
      <c r="G275" s="544"/>
      <c r="H275" s="544"/>
      <c r="I275" s="467"/>
      <c r="J275" s="38"/>
    </row>
    <row r="276" spans="1:15" x14ac:dyDescent="0.2">
      <c r="A276" s="424">
        <v>915</v>
      </c>
      <c r="B276" s="425" t="s">
        <v>33</v>
      </c>
      <c r="C276" s="358" t="s">
        <v>316</v>
      </c>
      <c r="D276" s="67">
        <v>200</v>
      </c>
      <c r="E276" s="67">
        <v>600</v>
      </c>
      <c r="F276" s="67">
        <v>600</v>
      </c>
      <c r="G276" s="67">
        <v>600</v>
      </c>
      <c r="H276" s="67">
        <v>600</v>
      </c>
      <c r="I276" s="344"/>
      <c r="J276" s="42"/>
    </row>
    <row r="277" spans="1:15" s="50" customFormat="1" ht="12.75" x14ac:dyDescent="0.2">
      <c r="A277" s="424">
        <v>915</v>
      </c>
      <c r="B277" s="426"/>
      <c r="C277" s="214" t="s">
        <v>649</v>
      </c>
      <c r="D277" s="68">
        <v>150</v>
      </c>
      <c r="E277" s="145">
        <v>150</v>
      </c>
      <c r="F277" s="66">
        <v>150</v>
      </c>
      <c r="G277" s="66">
        <v>150</v>
      </c>
      <c r="H277" s="66">
        <v>150</v>
      </c>
      <c r="I277" s="66"/>
      <c r="J277" s="38"/>
    </row>
    <row r="278" spans="1:15" s="50" customFormat="1" ht="12.75" x14ac:dyDescent="0.2">
      <c r="A278" s="424">
        <v>915</v>
      </c>
      <c r="B278" s="426"/>
      <c r="C278" s="210" t="s">
        <v>650</v>
      </c>
      <c r="D278" s="68">
        <v>50</v>
      </c>
      <c r="E278" s="145">
        <v>100</v>
      </c>
      <c r="F278" s="66">
        <v>100</v>
      </c>
      <c r="G278" s="66">
        <v>100</v>
      </c>
      <c r="H278" s="66">
        <v>100</v>
      </c>
      <c r="I278" s="66"/>
      <c r="J278" s="38"/>
    </row>
    <row r="279" spans="1:15" s="50" customFormat="1" ht="12.75" x14ac:dyDescent="0.2">
      <c r="A279" s="424">
        <v>915</v>
      </c>
      <c r="B279" s="426"/>
      <c r="C279" s="214" t="s">
        <v>801</v>
      </c>
      <c r="D279" s="68">
        <v>0</v>
      </c>
      <c r="E279" s="145">
        <v>350</v>
      </c>
      <c r="F279" s="66">
        <v>350</v>
      </c>
      <c r="G279" s="66">
        <v>350</v>
      </c>
      <c r="H279" s="66">
        <v>350</v>
      </c>
      <c r="I279" s="66"/>
      <c r="J279" s="38"/>
    </row>
    <row r="280" spans="1:15" s="50" customFormat="1" ht="12.75" x14ac:dyDescent="0.2">
      <c r="A280" s="424">
        <v>915</v>
      </c>
      <c r="B280" s="426"/>
      <c r="C280" s="214"/>
      <c r="D280" s="68"/>
      <c r="E280" s="145"/>
      <c r="F280" s="66"/>
      <c r="G280" s="66"/>
      <c r="H280" s="66"/>
      <c r="I280" s="66"/>
      <c r="J280" s="38"/>
    </row>
    <row r="281" spans="1:15" s="48" customFormat="1" ht="12.75" x14ac:dyDescent="0.2">
      <c r="A281" s="296">
        <v>916</v>
      </c>
      <c r="B281" s="296" t="s">
        <v>11</v>
      </c>
      <c r="C281" s="298" t="s">
        <v>818</v>
      </c>
      <c r="D281" s="299">
        <v>0</v>
      </c>
      <c r="E281" s="299">
        <v>420000</v>
      </c>
      <c r="F281" s="299">
        <v>434699.99999999994</v>
      </c>
      <c r="G281" s="299">
        <v>449914.49999999988</v>
      </c>
      <c r="H281" s="299">
        <v>465661.50749999983</v>
      </c>
      <c r="I281" s="344"/>
      <c r="J281" s="42"/>
    </row>
    <row r="282" spans="1:15" s="48" customFormat="1" ht="12.75" x14ac:dyDescent="0.2">
      <c r="A282" s="424">
        <v>916</v>
      </c>
      <c r="B282" s="307" t="s">
        <v>22</v>
      </c>
      <c r="C282" s="358" t="s">
        <v>817</v>
      </c>
      <c r="D282" s="67">
        <v>0</v>
      </c>
      <c r="E282" s="67">
        <v>420000</v>
      </c>
      <c r="F282" s="67">
        <v>434699.99999999994</v>
      </c>
      <c r="G282" s="67">
        <v>449914.49999999988</v>
      </c>
      <c r="H282" s="67">
        <v>465661.50749999983</v>
      </c>
      <c r="I282" s="344"/>
      <c r="J282" s="42"/>
    </row>
    <row r="283" spans="1:15" s="50" customFormat="1" ht="12.75" x14ac:dyDescent="0.2">
      <c r="A283" s="424">
        <v>916</v>
      </c>
      <c r="B283" s="426"/>
      <c r="C283" s="460" t="s">
        <v>778</v>
      </c>
      <c r="D283" s="68">
        <v>0</v>
      </c>
      <c r="E283" s="145">
        <v>420000</v>
      </c>
      <c r="F283" s="66">
        <v>434699.99999999994</v>
      </c>
      <c r="G283" s="66">
        <v>449914.49999999988</v>
      </c>
      <c r="H283" s="66">
        <v>465661.50749999983</v>
      </c>
      <c r="I283" s="66"/>
      <c r="J283" s="38"/>
    </row>
    <row r="284" spans="1:15" s="50" customFormat="1" ht="12.75" x14ac:dyDescent="0.2">
      <c r="A284" s="424">
        <v>916</v>
      </c>
      <c r="B284" s="426"/>
      <c r="C284" s="460"/>
      <c r="D284" s="68"/>
      <c r="E284" s="145"/>
      <c r="F284" s="66"/>
      <c r="G284" s="66"/>
      <c r="H284" s="66"/>
      <c r="I284" s="66"/>
      <c r="J284" s="38"/>
    </row>
    <row r="285" spans="1:15" s="48" customFormat="1" ht="12.75" x14ac:dyDescent="0.2">
      <c r="A285" s="296">
        <v>917</v>
      </c>
      <c r="B285" s="296" t="s">
        <v>11</v>
      </c>
      <c r="C285" s="298" t="s">
        <v>116</v>
      </c>
      <c r="D285" s="299">
        <v>342817.16000000003</v>
      </c>
      <c r="E285" s="299">
        <v>402576.02999999997</v>
      </c>
      <c r="F285" s="299">
        <v>344150.64660000004</v>
      </c>
      <c r="G285" s="299">
        <v>340424.116698</v>
      </c>
      <c r="H285" s="299">
        <v>340360.59989893995</v>
      </c>
      <c r="I285" s="344"/>
      <c r="J285" s="42"/>
    </row>
    <row r="286" spans="1:15" s="48" customFormat="1" ht="12.75" x14ac:dyDescent="0.2">
      <c r="A286" s="424">
        <v>917</v>
      </c>
      <c r="B286" s="425" t="s">
        <v>9</v>
      </c>
      <c r="C286" s="358" t="s">
        <v>184</v>
      </c>
      <c r="D286" s="67">
        <v>25580.6</v>
      </c>
      <c r="E286" s="67">
        <v>21680.6</v>
      </c>
      <c r="F286" s="67">
        <v>21280.6</v>
      </c>
      <c r="G286" s="67">
        <v>21380.6</v>
      </c>
      <c r="H286" s="67">
        <v>21160.6</v>
      </c>
      <c r="I286" s="344"/>
      <c r="J286" s="42"/>
    </row>
    <row r="287" spans="1:15" s="48" customFormat="1" ht="12.75" x14ac:dyDescent="0.2">
      <c r="A287" s="424">
        <v>917</v>
      </c>
      <c r="B287" s="425"/>
      <c r="C287" s="214" t="s">
        <v>280</v>
      </c>
      <c r="D287" s="543">
        <v>1200</v>
      </c>
      <c r="E287" s="232">
        <v>1200</v>
      </c>
      <c r="F287" s="231">
        <v>1200</v>
      </c>
      <c r="G287" s="231">
        <v>1200</v>
      </c>
      <c r="H287" s="231">
        <v>1200</v>
      </c>
      <c r="I287" s="123"/>
      <c r="J287" s="764"/>
      <c r="M287" s="664"/>
      <c r="N287" s="664"/>
      <c r="O287" s="664"/>
    </row>
    <row r="288" spans="1:15" s="48" customFormat="1" ht="12.75" x14ac:dyDescent="0.2">
      <c r="A288" s="424">
        <v>917</v>
      </c>
      <c r="B288" s="425"/>
      <c r="C288" s="213" t="s">
        <v>204</v>
      </c>
      <c r="D288" s="543">
        <v>1277</v>
      </c>
      <c r="E288" s="232">
        <v>1277</v>
      </c>
      <c r="F288" s="231">
        <v>1277</v>
      </c>
      <c r="G288" s="231">
        <v>1277</v>
      </c>
      <c r="H288" s="231">
        <v>1277</v>
      </c>
      <c r="I288" s="123"/>
      <c r="J288" s="764"/>
    </row>
    <row r="289" spans="1:10" s="48" customFormat="1" ht="12.75" x14ac:dyDescent="0.2">
      <c r="A289" s="424">
        <v>917</v>
      </c>
      <c r="B289" s="425"/>
      <c r="C289" s="214" t="s">
        <v>325</v>
      </c>
      <c r="D289" s="543">
        <v>320</v>
      </c>
      <c r="E289" s="232">
        <v>320</v>
      </c>
      <c r="F289" s="231">
        <v>320</v>
      </c>
      <c r="G289" s="231">
        <v>320</v>
      </c>
      <c r="H289" s="231">
        <v>320</v>
      </c>
      <c r="I289" s="123"/>
      <c r="J289" s="764"/>
    </row>
    <row r="290" spans="1:10" s="48" customFormat="1" ht="12.75" x14ac:dyDescent="0.2">
      <c r="A290" s="424">
        <v>917</v>
      </c>
      <c r="B290" s="425"/>
      <c r="C290" s="213" t="s">
        <v>327</v>
      </c>
      <c r="D290" s="543">
        <v>514.6</v>
      </c>
      <c r="E290" s="232">
        <v>514.6</v>
      </c>
      <c r="F290" s="231">
        <v>514.6</v>
      </c>
      <c r="G290" s="231">
        <v>314.60000000000002</v>
      </c>
      <c r="H290" s="231">
        <v>314.60000000000002</v>
      </c>
      <c r="I290" s="123"/>
      <c r="J290" s="764"/>
    </row>
    <row r="291" spans="1:10" s="48" customFormat="1" ht="12.75" x14ac:dyDescent="0.2">
      <c r="A291" s="424">
        <v>917</v>
      </c>
      <c r="B291" s="425"/>
      <c r="C291" s="214" t="s">
        <v>409</v>
      </c>
      <c r="D291" s="543">
        <v>100</v>
      </c>
      <c r="E291" s="232">
        <v>100</v>
      </c>
      <c r="F291" s="231">
        <v>100</v>
      </c>
      <c r="G291" s="231">
        <v>100</v>
      </c>
      <c r="H291" s="231">
        <v>100</v>
      </c>
      <c r="I291" s="123"/>
      <c r="J291" s="764"/>
    </row>
    <row r="292" spans="1:10" s="48" customFormat="1" ht="12.75" x14ac:dyDescent="0.2">
      <c r="A292" s="424">
        <v>917</v>
      </c>
      <c r="B292" s="425"/>
      <c r="C292" s="210" t="s">
        <v>566</v>
      </c>
      <c r="D292" s="543">
        <v>1150</v>
      </c>
      <c r="E292" s="232">
        <v>1250</v>
      </c>
      <c r="F292" s="231">
        <v>1250</v>
      </c>
      <c r="G292" s="231">
        <v>1250</v>
      </c>
      <c r="H292" s="231">
        <v>1250</v>
      </c>
      <c r="I292" s="123"/>
      <c r="J292" s="764"/>
    </row>
    <row r="293" spans="1:10" s="48" customFormat="1" ht="12.75" x14ac:dyDescent="0.2">
      <c r="A293" s="424">
        <v>917</v>
      </c>
      <c r="B293" s="425"/>
      <c r="C293" s="210" t="s">
        <v>326</v>
      </c>
      <c r="D293" s="543">
        <v>0</v>
      </c>
      <c r="E293" s="232">
        <v>5000</v>
      </c>
      <c r="F293" s="231">
        <v>5000</v>
      </c>
      <c r="G293" s="231">
        <v>5000</v>
      </c>
      <c r="H293" s="231">
        <v>5000</v>
      </c>
      <c r="I293" s="123"/>
      <c r="J293" s="764"/>
    </row>
    <row r="294" spans="1:10" s="48" customFormat="1" ht="22.5" x14ac:dyDescent="0.2">
      <c r="A294" s="424">
        <v>917</v>
      </c>
      <c r="B294" s="425"/>
      <c r="C294" s="210" t="s">
        <v>568</v>
      </c>
      <c r="D294" s="543">
        <v>10000</v>
      </c>
      <c r="E294" s="232">
        <v>10000</v>
      </c>
      <c r="F294" s="231">
        <v>10000</v>
      </c>
      <c r="G294" s="231">
        <v>10000</v>
      </c>
      <c r="H294" s="231">
        <v>10000</v>
      </c>
      <c r="I294" s="123"/>
      <c r="J294" s="764"/>
    </row>
    <row r="295" spans="1:10" s="48" customFormat="1" ht="12.75" x14ac:dyDescent="0.2">
      <c r="A295" s="424">
        <v>917</v>
      </c>
      <c r="B295" s="425"/>
      <c r="C295" s="210" t="s">
        <v>281</v>
      </c>
      <c r="D295" s="543">
        <v>100</v>
      </c>
      <c r="E295" s="232">
        <v>100</v>
      </c>
      <c r="F295" s="231">
        <v>100</v>
      </c>
      <c r="G295" s="231">
        <v>100</v>
      </c>
      <c r="H295" s="231">
        <v>100</v>
      </c>
      <c r="I295" s="123"/>
      <c r="J295" s="764"/>
    </row>
    <row r="296" spans="1:10" s="48" customFormat="1" ht="12.75" x14ac:dyDescent="0.2">
      <c r="A296" s="424">
        <v>917</v>
      </c>
      <c r="B296" s="425"/>
      <c r="C296" s="210" t="s">
        <v>252</v>
      </c>
      <c r="D296" s="543">
        <v>20</v>
      </c>
      <c r="E296" s="232">
        <v>20</v>
      </c>
      <c r="F296" s="231">
        <v>20</v>
      </c>
      <c r="G296" s="231">
        <v>20</v>
      </c>
      <c r="H296" s="231">
        <v>100</v>
      </c>
      <c r="I296" s="123"/>
      <c r="J296" s="764"/>
    </row>
    <row r="297" spans="1:10" s="48" customFormat="1" ht="12.75" x14ac:dyDescent="0.2">
      <c r="A297" s="424">
        <v>917</v>
      </c>
      <c r="B297" s="425"/>
      <c r="C297" s="210" t="s">
        <v>567</v>
      </c>
      <c r="D297" s="543">
        <v>300</v>
      </c>
      <c r="E297" s="232">
        <v>300</v>
      </c>
      <c r="F297" s="231">
        <v>300</v>
      </c>
      <c r="G297" s="231">
        <v>300</v>
      </c>
      <c r="H297" s="231">
        <v>300</v>
      </c>
      <c r="I297" s="123"/>
      <c r="J297" s="764"/>
    </row>
    <row r="298" spans="1:10" s="48" customFormat="1" ht="12.75" x14ac:dyDescent="0.2">
      <c r="A298" s="424">
        <v>917</v>
      </c>
      <c r="B298" s="425"/>
      <c r="C298" s="214" t="s">
        <v>492</v>
      </c>
      <c r="D298" s="543">
        <v>125</v>
      </c>
      <c r="E298" s="232">
        <v>125</v>
      </c>
      <c r="F298" s="231">
        <v>125</v>
      </c>
      <c r="G298" s="231">
        <v>125</v>
      </c>
      <c r="H298" s="231">
        <v>125</v>
      </c>
      <c r="I298" s="123"/>
      <c r="J298" s="764"/>
    </row>
    <row r="299" spans="1:10" s="48" customFormat="1" ht="12.75" x14ac:dyDescent="0.2">
      <c r="A299" s="424">
        <v>917</v>
      </c>
      <c r="B299" s="425"/>
      <c r="C299" s="210" t="s">
        <v>493</v>
      </c>
      <c r="D299" s="543">
        <v>125</v>
      </c>
      <c r="E299" s="232">
        <v>125</v>
      </c>
      <c r="F299" s="231">
        <v>125</v>
      </c>
      <c r="G299" s="231">
        <v>125</v>
      </c>
      <c r="H299" s="231">
        <v>125</v>
      </c>
      <c r="I299" s="123"/>
      <c r="J299" s="764"/>
    </row>
    <row r="300" spans="1:10" s="48" customFormat="1" ht="12.75" x14ac:dyDescent="0.2">
      <c r="A300" s="424">
        <v>917</v>
      </c>
      <c r="B300" s="425"/>
      <c r="C300" s="210" t="s">
        <v>494</v>
      </c>
      <c r="D300" s="543">
        <v>125</v>
      </c>
      <c r="E300" s="232">
        <v>125</v>
      </c>
      <c r="F300" s="231">
        <v>125</v>
      </c>
      <c r="G300" s="231">
        <v>125</v>
      </c>
      <c r="H300" s="231">
        <v>125</v>
      </c>
      <c r="I300" s="123"/>
      <c r="J300" s="764"/>
    </row>
    <row r="301" spans="1:10" s="48" customFormat="1" ht="12.75" x14ac:dyDescent="0.2">
      <c r="A301" s="424">
        <v>917</v>
      </c>
      <c r="B301" s="425"/>
      <c r="C301" s="210" t="s">
        <v>495</v>
      </c>
      <c r="D301" s="543">
        <v>125</v>
      </c>
      <c r="E301" s="232">
        <v>125</v>
      </c>
      <c r="F301" s="231">
        <v>125</v>
      </c>
      <c r="G301" s="231">
        <v>125</v>
      </c>
      <c r="H301" s="231">
        <v>125</v>
      </c>
      <c r="I301" s="123"/>
      <c r="J301" s="764"/>
    </row>
    <row r="302" spans="1:10" s="48" customFormat="1" ht="12.75" x14ac:dyDescent="0.2">
      <c r="A302" s="424">
        <v>917</v>
      </c>
      <c r="B302" s="425"/>
      <c r="C302" s="210" t="s">
        <v>496</v>
      </c>
      <c r="D302" s="543">
        <v>300</v>
      </c>
      <c r="E302" s="232">
        <v>300</v>
      </c>
      <c r="F302" s="231">
        <v>0</v>
      </c>
      <c r="G302" s="231">
        <v>300</v>
      </c>
      <c r="H302" s="231">
        <v>0</v>
      </c>
      <c r="I302" s="123"/>
      <c r="J302" s="764"/>
    </row>
    <row r="303" spans="1:10" s="48" customFormat="1" ht="12.75" x14ac:dyDescent="0.2">
      <c r="A303" s="424">
        <v>917</v>
      </c>
      <c r="B303" s="425"/>
      <c r="C303" s="210" t="s">
        <v>497</v>
      </c>
      <c r="D303" s="543">
        <v>50</v>
      </c>
      <c r="E303" s="232">
        <v>50</v>
      </c>
      <c r="F303" s="231">
        <v>50</v>
      </c>
      <c r="G303" s="231">
        <v>50</v>
      </c>
      <c r="H303" s="231">
        <v>50</v>
      </c>
      <c r="I303" s="123"/>
      <c r="J303" s="764"/>
    </row>
    <row r="304" spans="1:10" s="48" customFormat="1" ht="22.5" x14ac:dyDescent="0.2">
      <c r="A304" s="424">
        <v>917</v>
      </c>
      <c r="B304" s="425"/>
      <c r="C304" s="210" t="s">
        <v>328</v>
      </c>
      <c r="D304" s="543">
        <v>100</v>
      </c>
      <c r="E304" s="232">
        <v>100</v>
      </c>
      <c r="F304" s="231">
        <v>100</v>
      </c>
      <c r="G304" s="231">
        <v>100</v>
      </c>
      <c r="H304" s="231">
        <v>100</v>
      </c>
      <c r="I304" s="123"/>
      <c r="J304" s="764"/>
    </row>
    <row r="305" spans="1:10" s="48" customFormat="1" ht="12.75" x14ac:dyDescent="0.2">
      <c r="A305" s="424">
        <v>917</v>
      </c>
      <c r="B305" s="425"/>
      <c r="C305" s="210" t="s">
        <v>569</v>
      </c>
      <c r="D305" s="543">
        <v>0</v>
      </c>
      <c r="E305" s="232">
        <v>100</v>
      </c>
      <c r="F305" s="231">
        <v>100</v>
      </c>
      <c r="G305" s="231">
        <v>100</v>
      </c>
      <c r="H305" s="231">
        <v>100</v>
      </c>
      <c r="I305" s="123"/>
      <c r="J305" s="764"/>
    </row>
    <row r="306" spans="1:10" s="48" customFormat="1" ht="12.75" x14ac:dyDescent="0.2">
      <c r="A306" s="424">
        <v>917</v>
      </c>
      <c r="B306" s="425"/>
      <c r="C306" s="210" t="s">
        <v>570</v>
      </c>
      <c r="D306" s="543">
        <v>100</v>
      </c>
      <c r="E306" s="232">
        <v>100</v>
      </c>
      <c r="F306" s="231">
        <v>100</v>
      </c>
      <c r="G306" s="231">
        <v>100</v>
      </c>
      <c r="H306" s="231">
        <v>100</v>
      </c>
      <c r="I306" s="123"/>
      <c r="J306" s="764"/>
    </row>
    <row r="307" spans="1:10" s="48" customFormat="1" ht="12.75" x14ac:dyDescent="0.2">
      <c r="A307" s="424">
        <v>917</v>
      </c>
      <c r="B307" s="425"/>
      <c r="C307" s="251" t="s">
        <v>822</v>
      </c>
      <c r="D307" s="543">
        <v>9549</v>
      </c>
      <c r="E307" s="232">
        <v>449</v>
      </c>
      <c r="F307" s="231">
        <v>349</v>
      </c>
      <c r="G307" s="231">
        <v>349</v>
      </c>
      <c r="H307" s="231">
        <v>349</v>
      </c>
      <c r="I307" s="123"/>
      <c r="J307" s="764"/>
    </row>
    <row r="308" spans="1:10" s="48" customFormat="1" ht="12.75" x14ac:dyDescent="0.2">
      <c r="A308" s="424">
        <v>917</v>
      </c>
      <c r="B308" s="425"/>
      <c r="C308" s="210"/>
      <c r="D308" s="543"/>
      <c r="E308" s="232"/>
      <c r="F308" s="231"/>
      <c r="G308" s="231"/>
      <c r="H308" s="231"/>
      <c r="I308" s="123"/>
      <c r="J308" s="764"/>
    </row>
    <row r="309" spans="1:10" s="48" customFormat="1" ht="12.75" x14ac:dyDescent="0.2">
      <c r="A309" s="424">
        <v>917</v>
      </c>
      <c r="B309" s="425" t="s">
        <v>16</v>
      </c>
      <c r="C309" s="359" t="s">
        <v>185</v>
      </c>
      <c r="D309" s="67">
        <v>49374</v>
      </c>
      <c r="E309" s="67">
        <v>37105</v>
      </c>
      <c r="F309" s="67">
        <v>37105</v>
      </c>
      <c r="G309" s="67">
        <v>36905</v>
      </c>
      <c r="H309" s="67">
        <v>36905</v>
      </c>
      <c r="I309" s="344"/>
    </row>
    <row r="310" spans="1:10" s="48" customFormat="1" ht="12.75" x14ac:dyDescent="0.2">
      <c r="A310" s="424">
        <v>917</v>
      </c>
      <c r="B310" s="426"/>
      <c r="C310" s="214" t="s">
        <v>253</v>
      </c>
      <c r="D310" s="543">
        <v>18300</v>
      </c>
      <c r="E310" s="401">
        <v>23000</v>
      </c>
      <c r="F310" s="402">
        <v>23000</v>
      </c>
      <c r="G310" s="402">
        <v>23000</v>
      </c>
      <c r="H310" s="402">
        <v>23000</v>
      </c>
      <c r="I310" s="66"/>
      <c r="J310" s="38"/>
    </row>
    <row r="311" spans="1:10" s="48" customFormat="1" ht="12.75" x14ac:dyDescent="0.2">
      <c r="A311" s="424">
        <v>917</v>
      </c>
      <c r="B311" s="426"/>
      <c r="C311" s="210" t="s">
        <v>201</v>
      </c>
      <c r="D311" s="543">
        <v>200</v>
      </c>
      <c r="E311" s="401">
        <v>200</v>
      </c>
      <c r="F311" s="402">
        <v>200</v>
      </c>
      <c r="G311" s="402">
        <v>200</v>
      </c>
      <c r="H311" s="402">
        <v>200</v>
      </c>
      <c r="I311" s="66"/>
      <c r="J311" s="38"/>
    </row>
    <row r="312" spans="1:10" s="48" customFormat="1" ht="12.75" x14ac:dyDescent="0.2">
      <c r="A312" s="424">
        <v>917</v>
      </c>
      <c r="B312" s="426"/>
      <c r="C312" s="210" t="s">
        <v>498</v>
      </c>
      <c r="D312" s="543">
        <v>20000</v>
      </c>
      <c r="E312" s="401">
        <v>0</v>
      </c>
      <c r="F312" s="402">
        <v>0</v>
      </c>
      <c r="G312" s="402">
        <v>0</v>
      </c>
      <c r="H312" s="402">
        <v>0</v>
      </c>
      <c r="I312" s="66"/>
      <c r="J312" s="38"/>
    </row>
    <row r="313" spans="1:10" s="48" customFormat="1" ht="12.75" x14ac:dyDescent="0.2">
      <c r="A313" s="424">
        <v>917</v>
      </c>
      <c r="B313" s="426"/>
      <c r="C313" s="214" t="s">
        <v>572</v>
      </c>
      <c r="D313" s="543">
        <v>1250</v>
      </c>
      <c r="E313" s="401">
        <v>1250</v>
      </c>
      <c r="F313" s="402">
        <v>1250</v>
      </c>
      <c r="G313" s="402">
        <v>1250</v>
      </c>
      <c r="H313" s="402">
        <v>1250</v>
      </c>
      <c r="I313" s="344"/>
      <c r="J313" s="42"/>
    </row>
    <row r="314" spans="1:10" s="48" customFormat="1" ht="12.75" x14ac:dyDescent="0.2">
      <c r="A314" s="424">
        <v>917</v>
      </c>
      <c r="B314" s="426"/>
      <c r="C314" s="214" t="s">
        <v>698</v>
      </c>
      <c r="D314" s="543">
        <v>0</v>
      </c>
      <c r="E314" s="401">
        <v>3325</v>
      </c>
      <c r="F314" s="402">
        <v>3325</v>
      </c>
      <c r="G314" s="402">
        <v>3325</v>
      </c>
      <c r="H314" s="402">
        <v>3325</v>
      </c>
      <c r="I314" s="344"/>
      <c r="J314" s="42"/>
    </row>
    <row r="315" spans="1:10" s="48" customFormat="1" ht="12.75" x14ac:dyDescent="0.2">
      <c r="A315" s="424">
        <v>917</v>
      </c>
      <c r="B315" s="426"/>
      <c r="C315" s="214" t="s">
        <v>256</v>
      </c>
      <c r="D315" s="543">
        <v>500</v>
      </c>
      <c r="E315" s="401">
        <v>500</v>
      </c>
      <c r="F315" s="402">
        <v>500</v>
      </c>
      <c r="G315" s="402">
        <v>500</v>
      </c>
      <c r="H315" s="402">
        <v>500</v>
      </c>
      <c r="I315" s="66"/>
      <c r="J315" s="38"/>
    </row>
    <row r="316" spans="1:10" s="48" customFormat="1" ht="12.75" x14ac:dyDescent="0.2">
      <c r="A316" s="424">
        <v>917</v>
      </c>
      <c r="B316" s="426"/>
      <c r="C316" s="210" t="s">
        <v>158</v>
      </c>
      <c r="D316" s="543">
        <v>1100</v>
      </c>
      <c r="E316" s="401">
        <v>1500</v>
      </c>
      <c r="F316" s="402">
        <v>1500</v>
      </c>
      <c r="G316" s="402">
        <v>1500</v>
      </c>
      <c r="H316" s="402">
        <v>1500</v>
      </c>
      <c r="I316" s="66"/>
      <c r="J316" s="38"/>
    </row>
    <row r="317" spans="1:10" s="48" customFormat="1" ht="12.75" x14ac:dyDescent="0.2">
      <c r="A317" s="424">
        <v>917</v>
      </c>
      <c r="B317" s="426"/>
      <c r="C317" s="210" t="s">
        <v>225</v>
      </c>
      <c r="D317" s="543">
        <v>180</v>
      </c>
      <c r="E317" s="401">
        <v>200</v>
      </c>
      <c r="F317" s="402">
        <v>200</v>
      </c>
      <c r="G317" s="402">
        <v>200</v>
      </c>
      <c r="H317" s="402">
        <v>200</v>
      </c>
      <c r="I317" s="66"/>
      <c r="J317" s="38"/>
    </row>
    <row r="318" spans="1:10" s="48" customFormat="1" ht="12.75" x14ac:dyDescent="0.2">
      <c r="A318" s="424">
        <v>917</v>
      </c>
      <c r="B318" s="426"/>
      <c r="C318" s="456" t="s">
        <v>226</v>
      </c>
      <c r="D318" s="543">
        <v>90</v>
      </c>
      <c r="E318" s="401">
        <v>100</v>
      </c>
      <c r="F318" s="402">
        <v>100</v>
      </c>
      <c r="G318" s="402">
        <v>100</v>
      </c>
      <c r="H318" s="402">
        <v>100</v>
      </c>
      <c r="I318" s="66"/>
      <c r="J318" s="38"/>
    </row>
    <row r="319" spans="1:10" s="48" customFormat="1" ht="12.75" x14ac:dyDescent="0.2">
      <c r="A319" s="424">
        <v>917</v>
      </c>
      <c r="B319" s="426"/>
      <c r="C319" s="456" t="s">
        <v>227</v>
      </c>
      <c r="D319" s="543">
        <v>180</v>
      </c>
      <c r="E319" s="401">
        <v>200</v>
      </c>
      <c r="F319" s="402">
        <v>200</v>
      </c>
      <c r="G319" s="402">
        <v>200</v>
      </c>
      <c r="H319" s="402">
        <v>200</v>
      </c>
      <c r="I319" s="66"/>
      <c r="J319" s="38"/>
    </row>
    <row r="320" spans="1:10" s="48" customFormat="1" ht="12.75" x14ac:dyDescent="0.2">
      <c r="A320" s="424">
        <v>917</v>
      </c>
      <c r="B320" s="426"/>
      <c r="C320" s="456" t="s">
        <v>228</v>
      </c>
      <c r="D320" s="543">
        <v>180</v>
      </c>
      <c r="E320" s="401">
        <v>200</v>
      </c>
      <c r="F320" s="402">
        <v>200</v>
      </c>
      <c r="G320" s="402">
        <v>200</v>
      </c>
      <c r="H320" s="402">
        <v>200</v>
      </c>
      <c r="I320" s="66"/>
      <c r="J320" s="38"/>
    </row>
    <row r="321" spans="1:10" s="48" customFormat="1" ht="12.75" x14ac:dyDescent="0.2">
      <c r="A321" s="424">
        <v>917</v>
      </c>
      <c r="B321" s="426"/>
      <c r="C321" s="456" t="s">
        <v>229</v>
      </c>
      <c r="D321" s="543">
        <v>90</v>
      </c>
      <c r="E321" s="401">
        <v>100</v>
      </c>
      <c r="F321" s="402">
        <v>100</v>
      </c>
      <c r="G321" s="402">
        <v>100</v>
      </c>
      <c r="H321" s="402">
        <v>100</v>
      </c>
      <c r="I321" s="66"/>
      <c r="J321" s="38"/>
    </row>
    <row r="322" spans="1:10" s="48" customFormat="1" ht="12.75" x14ac:dyDescent="0.2">
      <c r="A322" s="424">
        <v>917</v>
      </c>
      <c r="B322" s="426"/>
      <c r="C322" s="456" t="s">
        <v>230</v>
      </c>
      <c r="D322" s="543">
        <v>180</v>
      </c>
      <c r="E322" s="401">
        <v>200</v>
      </c>
      <c r="F322" s="402">
        <v>200</v>
      </c>
      <c r="G322" s="402">
        <v>200</v>
      </c>
      <c r="H322" s="402">
        <v>200</v>
      </c>
      <c r="I322" s="66"/>
      <c r="J322" s="38"/>
    </row>
    <row r="323" spans="1:10" s="48" customFormat="1" ht="12.75" x14ac:dyDescent="0.2">
      <c r="A323" s="424">
        <v>917</v>
      </c>
      <c r="B323" s="426"/>
      <c r="C323" s="456" t="s">
        <v>231</v>
      </c>
      <c r="D323" s="543">
        <v>180</v>
      </c>
      <c r="E323" s="401">
        <v>200</v>
      </c>
      <c r="F323" s="402">
        <v>200</v>
      </c>
      <c r="G323" s="402">
        <v>200</v>
      </c>
      <c r="H323" s="402">
        <v>200</v>
      </c>
      <c r="I323" s="66"/>
      <c r="J323" s="38"/>
    </row>
    <row r="324" spans="1:10" s="48" customFormat="1" ht="12.75" x14ac:dyDescent="0.2">
      <c r="A324" s="424">
        <v>917</v>
      </c>
      <c r="B324" s="426"/>
      <c r="C324" s="456" t="s">
        <v>232</v>
      </c>
      <c r="D324" s="543">
        <v>90</v>
      </c>
      <c r="E324" s="401">
        <v>100</v>
      </c>
      <c r="F324" s="402">
        <v>100</v>
      </c>
      <c r="G324" s="402">
        <v>100</v>
      </c>
      <c r="H324" s="402">
        <v>100</v>
      </c>
      <c r="I324" s="66"/>
      <c r="J324" s="38"/>
    </row>
    <row r="325" spans="1:10" s="48" customFormat="1" ht="12.75" x14ac:dyDescent="0.2">
      <c r="A325" s="424">
        <v>917</v>
      </c>
      <c r="B325" s="426"/>
      <c r="C325" s="456" t="s">
        <v>233</v>
      </c>
      <c r="D325" s="543">
        <v>180</v>
      </c>
      <c r="E325" s="401">
        <v>200</v>
      </c>
      <c r="F325" s="402">
        <v>200</v>
      </c>
      <c r="G325" s="402">
        <v>200</v>
      </c>
      <c r="H325" s="402">
        <v>200</v>
      </c>
      <c r="I325" s="66"/>
      <c r="J325" s="38"/>
    </row>
    <row r="326" spans="1:10" s="48" customFormat="1" ht="12.75" x14ac:dyDescent="0.2">
      <c r="A326" s="424">
        <v>917</v>
      </c>
      <c r="B326" s="426"/>
      <c r="C326" s="456" t="s">
        <v>199</v>
      </c>
      <c r="D326" s="543">
        <v>20</v>
      </c>
      <c r="E326" s="401">
        <v>50</v>
      </c>
      <c r="F326" s="402">
        <v>50</v>
      </c>
      <c r="G326" s="402">
        <v>50</v>
      </c>
      <c r="H326" s="402">
        <v>50</v>
      </c>
      <c r="I326" s="66"/>
      <c r="J326" s="38"/>
    </row>
    <row r="327" spans="1:10" s="48" customFormat="1" ht="12.75" x14ac:dyDescent="0.2">
      <c r="A327" s="424">
        <v>917</v>
      </c>
      <c r="B327" s="426"/>
      <c r="C327" s="456" t="s">
        <v>200</v>
      </c>
      <c r="D327" s="543">
        <v>20</v>
      </c>
      <c r="E327" s="401">
        <v>50</v>
      </c>
      <c r="F327" s="402">
        <v>50</v>
      </c>
      <c r="G327" s="402">
        <v>50</v>
      </c>
      <c r="H327" s="402">
        <v>50</v>
      </c>
      <c r="I327" s="66"/>
      <c r="J327" s="38"/>
    </row>
    <row r="328" spans="1:10" s="48" customFormat="1" ht="12.75" x14ac:dyDescent="0.2">
      <c r="A328" s="424">
        <v>917</v>
      </c>
      <c r="B328" s="426"/>
      <c r="C328" s="456" t="s">
        <v>220</v>
      </c>
      <c r="D328" s="543">
        <v>90</v>
      </c>
      <c r="E328" s="401">
        <v>90</v>
      </c>
      <c r="F328" s="402">
        <v>90</v>
      </c>
      <c r="G328" s="402">
        <v>90</v>
      </c>
      <c r="H328" s="402">
        <v>90</v>
      </c>
      <c r="I328" s="66"/>
      <c r="J328" s="38"/>
    </row>
    <row r="329" spans="1:10" s="48" customFormat="1" ht="22.5" x14ac:dyDescent="0.2">
      <c r="A329" s="424">
        <v>917</v>
      </c>
      <c r="B329" s="426"/>
      <c r="C329" s="210" t="s">
        <v>277</v>
      </c>
      <c r="D329" s="543">
        <v>200</v>
      </c>
      <c r="E329" s="401">
        <v>200</v>
      </c>
      <c r="F329" s="402">
        <v>200</v>
      </c>
      <c r="G329" s="402">
        <v>200</v>
      </c>
      <c r="H329" s="402">
        <v>200</v>
      </c>
      <c r="I329" s="66"/>
      <c r="J329" s="38"/>
    </row>
    <row r="330" spans="1:10" s="48" customFormat="1" ht="12.75" x14ac:dyDescent="0.2">
      <c r="A330" s="424">
        <v>917</v>
      </c>
      <c r="B330" s="426"/>
      <c r="C330" s="210" t="s">
        <v>332</v>
      </c>
      <c r="D330" s="543">
        <v>40</v>
      </c>
      <c r="E330" s="401">
        <v>40</v>
      </c>
      <c r="F330" s="402">
        <v>40</v>
      </c>
      <c r="G330" s="402">
        <v>40</v>
      </c>
      <c r="H330" s="402">
        <v>40</v>
      </c>
      <c r="I330" s="66"/>
      <c r="J330" s="38"/>
    </row>
    <row r="331" spans="1:10" s="48" customFormat="1" ht="22.5" x14ac:dyDescent="0.2">
      <c r="A331" s="424">
        <v>917</v>
      </c>
      <c r="B331" s="426"/>
      <c r="C331" s="251" t="s">
        <v>333</v>
      </c>
      <c r="D331" s="247">
        <v>400</v>
      </c>
      <c r="E331" s="669">
        <v>600</v>
      </c>
      <c r="F331" s="670">
        <v>600</v>
      </c>
      <c r="G331" s="670">
        <v>600</v>
      </c>
      <c r="H331" s="670">
        <v>600</v>
      </c>
      <c r="I331" s="66"/>
      <c r="J331" s="38"/>
    </row>
    <row r="332" spans="1:10" s="48" customFormat="1" ht="22.5" x14ac:dyDescent="0.2">
      <c r="A332" s="424">
        <v>917</v>
      </c>
      <c r="B332" s="426"/>
      <c r="C332" s="662" t="s">
        <v>333</v>
      </c>
      <c r="D332" s="614">
        <v>4000</v>
      </c>
      <c r="E332" s="671">
        <v>3800</v>
      </c>
      <c r="F332" s="672">
        <v>3800</v>
      </c>
      <c r="G332" s="672">
        <v>3800</v>
      </c>
      <c r="H332" s="672">
        <v>3800</v>
      </c>
      <c r="I332" s="66"/>
      <c r="J332" s="38"/>
    </row>
    <row r="333" spans="1:10" s="48" customFormat="1" ht="12.75" x14ac:dyDescent="0.2">
      <c r="A333" s="424">
        <v>917</v>
      </c>
      <c r="B333" s="426"/>
      <c r="C333" s="210" t="s">
        <v>411</v>
      </c>
      <c r="D333" s="543">
        <v>100</v>
      </c>
      <c r="E333" s="401">
        <v>100</v>
      </c>
      <c r="F333" s="402">
        <v>100</v>
      </c>
      <c r="G333" s="402">
        <v>100</v>
      </c>
      <c r="H333" s="402">
        <v>100</v>
      </c>
      <c r="I333" s="66"/>
      <c r="J333" s="38"/>
    </row>
    <row r="334" spans="1:10" s="48" customFormat="1" ht="12.75" x14ac:dyDescent="0.2">
      <c r="A334" s="424">
        <v>917</v>
      </c>
      <c r="B334" s="426"/>
      <c r="C334" s="210" t="s">
        <v>412</v>
      </c>
      <c r="D334" s="543">
        <v>150</v>
      </c>
      <c r="E334" s="401">
        <v>150</v>
      </c>
      <c r="F334" s="402">
        <v>150</v>
      </c>
      <c r="G334" s="402">
        <v>150</v>
      </c>
      <c r="H334" s="402">
        <v>150</v>
      </c>
      <c r="I334" s="66"/>
      <c r="J334" s="38"/>
    </row>
    <row r="335" spans="1:10" s="48" customFormat="1" ht="12.75" x14ac:dyDescent="0.2">
      <c r="A335" s="424">
        <v>917</v>
      </c>
      <c r="B335" s="426"/>
      <c r="C335" s="210" t="s">
        <v>413</v>
      </c>
      <c r="D335" s="543">
        <v>50</v>
      </c>
      <c r="E335" s="401">
        <v>50</v>
      </c>
      <c r="F335" s="402">
        <v>50</v>
      </c>
      <c r="G335" s="402">
        <v>50</v>
      </c>
      <c r="H335" s="402">
        <v>50</v>
      </c>
      <c r="I335" s="66"/>
      <c r="J335" s="38"/>
    </row>
    <row r="336" spans="1:10" s="48" customFormat="1" ht="12.75" x14ac:dyDescent="0.2">
      <c r="A336" s="424">
        <v>917</v>
      </c>
      <c r="B336" s="426"/>
      <c r="C336" s="572" t="s">
        <v>499</v>
      </c>
      <c r="D336" s="543">
        <v>500</v>
      </c>
      <c r="E336" s="401">
        <v>500</v>
      </c>
      <c r="F336" s="402">
        <v>500</v>
      </c>
      <c r="G336" s="402">
        <v>500</v>
      </c>
      <c r="H336" s="402">
        <v>500</v>
      </c>
      <c r="I336" s="66"/>
      <c r="J336" s="38"/>
    </row>
    <row r="337" spans="1:13" s="48" customFormat="1" ht="22.5" x14ac:dyDescent="0.2">
      <c r="A337" s="424">
        <v>917</v>
      </c>
      <c r="B337" s="426"/>
      <c r="C337" s="210" t="s">
        <v>699</v>
      </c>
      <c r="D337" s="543">
        <v>0</v>
      </c>
      <c r="E337" s="401">
        <v>200</v>
      </c>
      <c r="F337" s="402">
        <v>200</v>
      </c>
      <c r="G337" s="402">
        <v>0</v>
      </c>
      <c r="H337" s="402">
        <v>0</v>
      </c>
      <c r="I337" s="66"/>
      <c r="J337" s="38"/>
    </row>
    <row r="338" spans="1:13" s="48" customFormat="1" ht="12.75" x14ac:dyDescent="0.2">
      <c r="A338" s="424">
        <v>917</v>
      </c>
      <c r="B338" s="426"/>
      <c r="C338" s="784" t="s">
        <v>822</v>
      </c>
      <c r="D338" s="543">
        <v>1104</v>
      </c>
      <c r="E338" s="401"/>
      <c r="F338" s="402"/>
      <c r="G338" s="402"/>
      <c r="H338" s="402"/>
      <c r="I338" s="66"/>
      <c r="J338" s="38"/>
      <c r="K338" s="664"/>
    </row>
    <row r="339" spans="1:13" s="48" customFormat="1" ht="12.75" x14ac:dyDescent="0.2">
      <c r="A339" s="424">
        <v>917</v>
      </c>
      <c r="B339" s="426"/>
      <c r="C339" s="65"/>
      <c r="D339" s="543"/>
      <c r="E339" s="401"/>
      <c r="F339" s="402"/>
      <c r="G339" s="402"/>
      <c r="H339" s="403"/>
      <c r="I339" s="66"/>
      <c r="J339" s="38"/>
    </row>
    <row r="340" spans="1:13" s="48" customFormat="1" ht="12.75" x14ac:dyDescent="0.2">
      <c r="A340" s="552">
        <v>917</v>
      </c>
      <c r="B340" s="553" t="s">
        <v>22</v>
      </c>
      <c r="C340" s="178" t="s">
        <v>400</v>
      </c>
      <c r="D340" s="179">
        <v>48905</v>
      </c>
      <c r="E340" s="179">
        <v>85650</v>
      </c>
      <c r="F340" s="179">
        <v>80650</v>
      </c>
      <c r="G340" s="179">
        <v>74150</v>
      </c>
      <c r="H340" s="179">
        <v>74150</v>
      </c>
      <c r="I340" s="344"/>
      <c r="J340" s="42"/>
      <c r="K340" s="664"/>
      <c r="M340" s="664"/>
    </row>
    <row r="341" spans="1:13" s="48" customFormat="1" ht="12.75" x14ac:dyDescent="0.2">
      <c r="A341" s="424">
        <v>917</v>
      </c>
      <c r="B341" s="546"/>
      <c r="C341" s="214" t="s">
        <v>510</v>
      </c>
      <c r="D341" s="543">
        <v>1500</v>
      </c>
      <c r="E341" s="401">
        <v>1500</v>
      </c>
      <c r="F341" s="402">
        <v>1500</v>
      </c>
      <c r="G341" s="402">
        <v>1500</v>
      </c>
      <c r="H341" s="402">
        <v>1500</v>
      </c>
      <c r="I341" s="66"/>
      <c r="J341" s="38"/>
    </row>
    <row r="342" spans="1:13" s="48" customFormat="1" ht="12.75" x14ac:dyDescent="0.2">
      <c r="A342" s="424">
        <v>917</v>
      </c>
      <c r="B342" s="547"/>
      <c r="C342" s="210" t="s">
        <v>596</v>
      </c>
      <c r="D342" s="543">
        <v>10000</v>
      </c>
      <c r="E342" s="401">
        <v>10000</v>
      </c>
      <c r="F342" s="402">
        <v>5000</v>
      </c>
      <c r="G342" s="402">
        <v>0</v>
      </c>
      <c r="H342" s="402">
        <v>0</v>
      </c>
      <c r="I342" s="66"/>
      <c r="J342" s="38"/>
      <c r="K342" s="664"/>
    </row>
    <row r="343" spans="1:13" s="48" customFormat="1" ht="12.75" x14ac:dyDescent="0.2">
      <c r="A343" s="424">
        <v>917</v>
      </c>
      <c r="B343" s="547"/>
      <c r="C343" s="210" t="s">
        <v>734</v>
      </c>
      <c r="D343" s="543">
        <v>1000</v>
      </c>
      <c r="E343" s="401">
        <v>1000</v>
      </c>
      <c r="F343" s="402">
        <v>1000</v>
      </c>
      <c r="G343" s="402">
        <v>1000</v>
      </c>
      <c r="H343" s="402">
        <v>1000</v>
      </c>
      <c r="I343" s="66"/>
      <c r="J343" s="38"/>
    </row>
    <row r="344" spans="1:13" s="48" customFormat="1" ht="12.75" x14ac:dyDescent="0.2">
      <c r="A344" s="424">
        <v>917</v>
      </c>
      <c r="B344" s="547"/>
      <c r="C344" s="210" t="s">
        <v>735</v>
      </c>
      <c r="D344" s="543">
        <v>2500</v>
      </c>
      <c r="E344" s="401">
        <v>2500</v>
      </c>
      <c r="F344" s="402">
        <v>2500</v>
      </c>
      <c r="G344" s="402">
        <v>2500</v>
      </c>
      <c r="H344" s="402">
        <v>2500</v>
      </c>
      <c r="I344" s="66"/>
      <c r="J344" s="38"/>
    </row>
    <row r="345" spans="1:13" s="48" customFormat="1" ht="12.75" x14ac:dyDescent="0.2">
      <c r="A345" s="424">
        <v>917</v>
      </c>
      <c r="B345" s="547"/>
      <c r="C345" s="210" t="s">
        <v>736</v>
      </c>
      <c r="D345" s="543">
        <v>0</v>
      </c>
      <c r="E345" s="401">
        <v>800</v>
      </c>
      <c r="F345" s="402">
        <v>800</v>
      </c>
      <c r="G345" s="402">
        <v>800</v>
      </c>
      <c r="H345" s="402">
        <v>800</v>
      </c>
      <c r="I345" s="66"/>
      <c r="J345" s="38"/>
    </row>
    <row r="346" spans="1:13" s="48" customFormat="1" ht="12.75" x14ac:dyDescent="0.2">
      <c r="A346" s="424">
        <v>917</v>
      </c>
      <c r="B346" s="547"/>
      <c r="C346" s="210" t="s">
        <v>737</v>
      </c>
      <c r="D346" s="543">
        <v>200</v>
      </c>
      <c r="E346" s="401">
        <v>300</v>
      </c>
      <c r="F346" s="402">
        <v>300</v>
      </c>
      <c r="G346" s="402">
        <v>300</v>
      </c>
      <c r="H346" s="402">
        <v>300</v>
      </c>
      <c r="I346" s="66"/>
      <c r="J346" s="38"/>
    </row>
    <row r="347" spans="1:13" s="48" customFormat="1" ht="12.75" x14ac:dyDescent="0.2">
      <c r="A347" s="424">
        <v>917</v>
      </c>
      <c r="B347" s="547"/>
      <c r="C347" s="210" t="s">
        <v>738</v>
      </c>
      <c r="D347" s="543">
        <v>500</v>
      </c>
      <c r="E347" s="401">
        <v>800</v>
      </c>
      <c r="F347" s="402">
        <v>800</v>
      </c>
      <c r="G347" s="402">
        <v>800</v>
      </c>
      <c r="H347" s="402">
        <v>800</v>
      </c>
      <c r="I347" s="402"/>
      <c r="J347" s="38"/>
    </row>
    <row r="348" spans="1:13" s="48" customFormat="1" ht="12.75" x14ac:dyDescent="0.2">
      <c r="A348" s="424">
        <v>917</v>
      </c>
      <c r="B348" s="547"/>
      <c r="C348" s="210" t="s">
        <v>739</v>
      </c>
      <c r="D348" s="543">
        <v>0</v>
      </c>
      <c r="E348" s="401">
        <v>500</v>
      </c>
      <c r="F348" s="402">
        <v>500</v>
      </c>
      <c r="G348" s="402">
        <v>500</v>
      </c>
      <c r="H348" s="402">
        <v>500</v>
      </c>
      <c r="I348" s="402"/>
      <c r="J348" s="38"/>
    </row>
    <row r="349" spans="1:13" s="48" customFormat="1" ht="22.5" x14ac:dyDescent="0.2">
      <c r="A349" s="424">
        <v>917</v>
      </c>
      <c r="B349" s="547"/>
      <c r="C349" s="210" t="s">
        <v>740</v>
      </c>
      <c r="D349" s="543">
        <v>0</v>
      </c>
      <c r="E349" s="401">
        <v>7500</v>
      </c>
      <c r="F349" s="402">
        <v>7500</v>
      </c>
      <c r="G349" s="402">
        <v>7500</v>
      </c>
      <c r="H349" s="402">
        <v>7500</v>
      </c>
      <c r="I349" s="66"/>
      <c r="J349" s="38"/>
    </row>
    <row r="350" spans="1:13" s="48" customFormat="1" ht="12.75" x14ac:dyDescent="0.2">
      <c r="A350" s="424">
        <v>917</v>
      </c>
      <c r="B350" s="547"/>
      <c r="C350" s="210" t="s">
        <v>741</v>
      </c>
      <c r="D350" s="543">
        <v>0</v>
      </c>
      <c r="E350" s="401">
        <v>10000</v>
      </c>
      <c r="F350" s="402">
        <v>10000</v>
      </c>
      <c r="G350" s="402">
        <v>10000</v>
      </c>
      <c r="H350" s="402">
        <v>10000</v>
      </c>
      <c r="I350" s="66"/>
      <c r="J350" s="38"/>
    </row>
    <row r="351" spans="1:13" s="48" customFormat="1" ht="12.75" x14ac:dyDescent="0.2">
      <c r="A351" s="424">
        <v>917</v>
      </c>
      <c r="B351" s="547"/>
      <c r="C351" s="724" t="s">
        <v>344</v>
      </c>
      <c r="D351" s="543">
        <v>1000</v>
      </c>
      <c r="E351" s="401">
        <v>1000</v>
      </c>
      <c r="F351" s="402">
        <v>1000</v>
      </c>
      <c r="G351" s="402">
        <v>1000</v>
      </c>
      <c r="H351" s="402">
        <v>1000</v>
      </c>
      <c r="I351" s="66"/>
      <c r="J351" s="38"/>
    </row>
    <row r="352" spans="1:13" s="48" customFormat="1" ht="12.75" x14ac:dyDescent="0.2">
      <c r="A352" s="424">
        <v>917</v>
      </c>
      <c r="B352" s="547"/>
      <c r="C352" s="724" t="s">
        <v>594</v>
      </c>
      <c r="D352" s="543">
        <v>500</v>
      </c>
      <c r="E352" s="401">
        <v>500</v>
      </c>
      <c r="F352" s="402">
        <v>500</v>
      </c>
      <c r="G352" s="402">
        <v>500</v>
      </c>
      <c r="H352" s="402">
        <v>500</v>
      </c>
      <c r="I352" s="66"/>
      <c r="J352" s="38"/>
    </row>
    <row r="353" spans="1:10" s="48" customFormat="1" ht="22.5" x14ac:dyDescent="0.2">
      <c r="A353" s="424">
        <v>917</v>
      </c>
      <c r="B353" s="547"/>
      <c r="C353" s="724" t="s">
        <v>595</v>
      </c>
      <c r="D353" s="543">
        <v>300</v>
      </c>
      <c r="E353" s="401">
        <v>300</v>
      </c>
      <c r="F353" s="402">
        <v>300</v>
      </c>
      <c r="G353" s="402">
        <v>300</v>
      </c>
      <c r="H353" s="402">
        <v>300</v>
      </c>
      <c r="I353" s="66"/>
      <c r="J353" s="38"/>
    </row>
    <row r="354" spans="1:10" s="48" customFormat="1" ht="12.75" x14ac:dyDescent="0.2">
      <c r="A354" s="424">
        <v>917</v>
      </c>
      <c r="B354" s="547"/>
      <c r="C354" s="210" t="s">
        <v>742</v>
      </c>
      <c r="D354" s="543">
        <v>0</v>
      </c>
      <c r="E354" s="401">
        <v>500</v>
      </c>
      <c r="F354" s="402">
        <v>500</v>
      </c>
      <c r="G354" s="402">
        <v>500</v>
      </c>
      <c r="H354" s="402">
        <v>500</v>
      </c>
      <c r="I354" s="66"/>
      <c r="J354" s="38"/>
    </row>
    <row r="355" spans="1:10" s="48" customFormat="1" ht="12.75" x14ac:dyDescent="0.2">
      <c r="A355" s="424">
        <v>917</v>
      </c>
      <c r="B355" s="547"/>
      <c r="C355" s="210" t="s">
        <v>743</v>
      </c>
      <c r="D355" s="543">
        <v>0</v>
      </c>
      <c r="E355" s="401">
        <v>3000</v>
      </c>
      <c r="F355" s="402">
        <v>3000</v>
      </c>
      <c r="G355" s="402">
        <v>3000</v>
      </c>
      <c r="H355" s="402">
        <v>3000</v>
      </c>
      <c r="I355" s="66"/>
      <c r="J355" s="38"/>
    </row>
    <row r="356" spans="1:10" s="48" customFormat="1" ht="12.75" x14ac:dyDescent="0.2">
      <c r="A356" s="424">
        <v>917</v>
      </c>
      <c r="B356" s="547"/>
      <c r="C356" s="210" t="s">
        <v>744</v>
      </c>
      <c r="D356" s="543">
        <v>0</v>
      </c>
      <c r="E356" s="401">
        <v>5000</v>
      </c>
      <c r="F356" s="402">
        <v>5000</v>
      </c>
      <c r="G356" s="402">
        <v>5000</v>
      </c>
      <c r="H356" s="402">
        <v>5000</v>
      </c>
      <c r="I356" s="66"/>
      <c r="J356" s="38"/>
    </row>
    <row r="357" spans="1:10" s="48" customFormat="1" ht="12.75" x14ac:dyDescent="0.2">
      <c r="A357" s="424">
        <v>917</v>
      </c>
      <c r="B357" s="547"/>
      <c r="C357" s="210" t="s">
        <v>509</v>
      </c>
      <c r="D357" s="543">
        <v>150</v>
      </c>
      <c r="E357" s="401">
        <v>600</v>
      </c>
      <c r="F357" s="402">
        <v>600</v>
      </c>
      <c r="G357" s="402">
        <v>600</v>
      </c>
      <c r="H357" s="402">
        <v>600</v>
      </c>
      <c r="I357" s="66"/>
      <c r="J357" s="38"/>
    </row>
    <row r="358" spans="1:10" s="48" customFormat="1" ht="22.5" x14ac:dyDescent="0.2">
      <c r="A358" s="424">
        <v>917</v>
      </c>
      <c r="B358" s="547"/>
      <c r="C358" s="210" t="s">
        <v>745</v>
      </c>
      <c r="D358" s="543">
        <v>600</v>
      </c>
      <c r="E358" s="401">
        <v>500</v>
      </c>
      <c r="F358" s="402">
        <v>500</v>
      </c>
      <c r="G358" s="402">
        <v>500</v>
      </c>
      <c r="H358" s="402">
        <v>500</v>
      </c>
      <c r="I358" s="66"/>
      <c r="J358" s="38"/>
    </row>
    <row r="359" spans="1:10" s="48" customFormat="1" ht="12.75" x14ac:dyDescent="0.2">
      <c r="A359" s="424">
        <v>917</v>
      </c>
      <c r="B359" s="547"/>
      <c r="C359" s="210" t="s">
        <v>508</v>
      </c>
      <c r="D359" s="543">
        <v>15300</v>
      </c>
      <c r="E359" s="401">
        <v>30600</v>
      </c>
      <c r="F359" s="402">
        <v>30600</v>
      </c>
      <c r="G359" s="402">
        <v>30600</v>
      </c>
      <c r="H359" s="402">
        <v>30600</v>
      </c>
      <c r="I359" s="66"/>
      <c r="J359" s="38"/>
    </row>
    <row r="360" spans="1:10" s="48" customFormat="1" ht="12.75" x14ac:dyDescent="0.2">
      <c r="A360" s="424">
        <v>917</v>
      </c>
      <c r="B360" s="547"/>
      <c r="C360" s="210" t="s">
        <v>746</v>
      </c>
      <c r="D360" s="543">
        <v>0</v>
      </c>
      <c r="E360" s="401">
        <v>2000</v>
      </c>
      <c r="F360" s="402">
        <v>2000</v>
      </c>
      <c r="G360" s="402">
        <v>2000</v>
      </c>
      <c r="H360" s="402">
        <v>2000</v>
      </c>
      <c r="I360" s="66"/>
      <c r="J360" s="38"/>
    </row>
    <row r="361" spans="1:10" s="48" customFormat="1" ht="12.75" x14ac:dyDescent="0.2">
      <c r="A361" s="424">
        <v>917</v>
      </c>
      <c r="B361" s="547"/>
      <c r="C361" s="210" t="s">
        <v>747</v>
      </c>
      <c r="D361" s="543">
        <v>250</v>
      </c>
      <c r="E361" s="401">
        <v>250</v>
      </c>
      <c r="F361" s="402">
        <v>250</v>
      </c>
      <c r="G361" s="402">
        <v>250</v>
      </c>
      <c r="H361" s="402">
        <v>250</v>
      </c>
      <c r="I361" s="66"/>
      <c r="J361" s="38"/>
    </row>
    <row r="362" spans="1:10" s="48" customFormat="1" ht="12.75" x14ac:dyDescent="0.2">
      <c r="A362" s="424">
        <v>917</v>
      </c>
      <c r="B362" s="547"/>
      <c r="C362" s="210" t="s">
        <v>748</v>
      </c>
      <c r="D362" s="543">
        <v>300</v>
      </c>
      <c r="E362" s="401">
        <v>500</v>
      </c>
      <c r="F362" s="402">
        <v>500</v>
      </c>
      <c r="G362" s="402">
        <v>500</v>
      </c>
      <c r="H362" s="402">
        <v>500</v>
      </c>
      <c r="I362" s="66"/>
      <c r="J362" s="38"/>
    </row>
    <row r="363" spans="1:10" s="48" customFormat="1" ht="12.75" x14ac:dyDescent="0.2">
      <c r="A363" s="424">
        <v>917</v>
      </c>
      <c r="B363" s="547"/>
      <c r="C363" s="210" t="s">
        <v>749</v>
      </c>
      <c r="D363" s="543">
        <v>100</v>
      </c>
      <c r="E363" s="401">
        <v>100</v>
      </c>
      <c r="F363" s="402">
        <v>100</v>
      </c>
      <c r="G363" s="402">
        <v>100</v>
      </c>
      <c r="H363" s="402">
        <v>100</v>
      </c>
      <c r="I363" s="66"/>
      <c r="J363" s="38"/>
    </row>
    <row r="364" spans="1:10" s="48" customFormat="1" ht="12.75" x14ac:dyDescent="0.2">
      <c r="A364" s="424">
        <v>917</v>
      </c>
      <c r="B364" s="547"/>
      <c r="C364" s="210" t="s">
        <v>598</v>
      </c>
      <c r="D364" s="543">
        <v>600</v>
      </c>
      <c r="E364" s="401">
        <v>600</v>
      </c>
      <c r="F364" s="402">
        <v>600</v>
      </c>
      <c r="G364" s="402">
        <v>600</v>
      </c>
      <c r="H364" s="402">
        <v>600</v>
      </c>
      <c r="I364" s="66"/>
      <c r="J364" s="38"/>
    </row>
    <row r="365" spans="1:10" s="48" customFormat="1" ht="22.5" x14ac:dyDescent="0.2">
      <c r="A365" s="424">
        <v>917</v>
      </c>
      <c r="B365" s="547"/>
      <c r="C365" s="210" t="s">
        <v>750</v>
      </c>
      <c r="D365" s="543">
        <v>0</v>
      </c>
      <c r="E365" s="401">
        <v>250</v>
      </c>
      <c r="F365" s="402">
        <v>250</v>
      </c>
      <c r="G365" s="402">
        <v>250</v>
      </c>
      <c r="H365" s="402">
        <v>250</v>
      </c>
      <c r="I365" s="66"/>
      <c r="J365" s="38"/>
    </row>
    <row r="366" spans="1:10" s="48" customFormat="1" ht="12.75" x14ac:dyDescent="0.2">
      <c r="A366" s="424">
        <v>917</v>
      </c>
      <c r="B366" s="547"/>
      <c r="C366" s="210" t="s">
        <v>751</v>
      </c>
      <c r="D366" s="543">
        <v>135</v>
      </c>
      <c r="E366" s="401">
        <v>150</v>
      </c>
      <c r="F366" s="402">
        <v>150</v>
      </c>
      <c r="G366" s="402">
        <v>150</v>
      </c>
      <c r="H366" s="402">
        <v>150</v>
      </c>
      <c r="I366" s="66"/>
      <c r="J366" s="38"/>
    </row>
    <row r="367" spans="1:10" s="48" customFormat="1" ht="12.75" x14ac:dyDescent="0.2">
      <c r="A367" s="424">
        <v>917</v>
      </c>
      <c r="B367" s="547"/>
      <c r="C367" s="210" t="s">
        <v>752</v>
      </c>
      <c r="D367" s="543">
        <v>135</v>
      </c>
      <c r="E367" s="401">
        <v>150</v>
      </c>
      <c r="F367" s="402">
        <v>150</v>
      </c>
      <c r="G367" s="402">
        <v>150</v>
      </c>
      <c r="H367" s="402">
        <v>150</v>
      </c>
      <c r="I367" s="66"/>
      <c r="J367" s="38"/>
    </row>
    <row r="368" spans="1:10" s="48" customFormat="1" ht="12.75" x14ac:dyDescent="0.2">
      <c r="A368" s="424">
        <v>917</v>
      </c>
      <c r="B368" s="547"/>
      <c r="C368" s="210" t="s">
        <v>597</v>
      </c>
      <c r="D368" s="543">
        <v>1500</v>
      </c>
      <c r="E368" s="401">
        <v>1500</v>
      </c>
      <c r="F368" s="402">
        <v>1500</v>
      </c>
      <c r="G368" s="402">
        <v>1500</v>
      </c>
      <c r="H368" s="402">
        <v>1500</v>
      </c>
      <c r="I368" s="66"/>
      <c r="J368" s="38"/>
    </row>
    <row r="369" spans="1:13" s="48" customFormat="1" ht="12.75" x14ac:dyDescent="0.2">
      <c r="A369" s="424">
        <v>917</v>
      </c>
      <c r="B369" s="547"/>
      <c r="C369" s="210" t="s">
        <v>599</v>
      </c>
      <c r="D369" s="543">
        <v>300</v>
      </c>
      <c r="E369" s="401">
        <v>300</v>
      </c>
      <c r="F369" s="402">
        <v>300</v>
      </c>
      <c r="G369" s="402">
        <v>300</v>
      </c>
      <c r="H369" s="402">
        <v>300</v>
      </c>
      <c r="I369" s="66"/>
      <c r="J369" s="38"/>
    </row>
    <row r="370" spans="1:13" s="48" customFormat="1" ht="12.75" x14ac:dyDescent="0.2">
      <c r="A370" s="424">
        <v>917</v>
      </c>
      <c r="B370" s="547"/>
      <c r="C370" s="723" t="s">
        <v>753</v>
      </c>
      <c r="D370" s="543">
        <v>100</v>
      </c>
      <c r="E370" s="401">
        <v>150</v>
      </c>
      <c r="F370" s="402">
        <v>150</v>
      </c>
      <c r="G370" s="402">
        <v>150</v>
      </c>
      <c r="H370" s="402">
        <v>150</v>
      </c>
      <c r="I370" s="66"/>
      <c r="J370" s="38"/>
    </row>
    <row r="371" spans="1:13" s="48" customFormat="1" ht="12.75" x14ac:dyDescent="0.2">
      <c r="A371" s="424">
        <v>917</v>
      </c>
      <c r="B371" s="547"/>
      <c r="C371" s="210" t="s">
        <v>754</v>
      </c>
      <c r="D371" s="543">
        <v>200</v>
      </c>
      <c r="E371" s="401">
        <v>200</v>
      </c>
      <c r="F371" s="402">
        <v>200</v>
      </c>
      <c r="G371" s="402">
        <v>200</v>
      </c>
      <c r="H371" s="402">
        <v>200</v>
      </c>
      <c r="I371" s="66"/>
      <c r="J371" s="38"/>
    </row>
    <row r="372" spans="1:13" s="48" customFormat="1" ht="12.75" x14ac:dyDescent="0.2">
      <c r="A372" s="424">
        <v>917</v>
      </c>
      <c r="B372" s="547"/>
      <c r="C372" s="210" t="s">
        <v>160</v>
      </c>
      <c r="D372" s="543">
        <v>300</v>
      </c>
      <c r="E372" s="401">
        <v>300</v>
      </c>
      <c r="F372" s="402">
        <v>300</v>
      </c>
      <c r="G372" s="402">
        <v>300</v>
      </c>
      <c r="H372" s="402">
        <v>300</v>
      </c>
      <c r="I372" s="66"/>
      <c r="J372" s="38"/>
    </row>
    <row r="373" spans="1:13" s="48" customFormat="1" ht="12.75" x14ac:dyDescent="0.2">
      <c r="A373" s="424">
        <v>917</v>
      </c>
      <c r="B373" s="547"/>
      <c r="C373" s="210" t="s">
        <v>755</v>
      </c>
      <c r="D373" s="543">
        <v>0</v>
      </c>
      <c r="E373" s="401">
        <v>300</v>
      </c>
      <c r="F373" s="402">
        <v>300</v>
      </c>
      <c r="G373" s="402">
        <v>300</v>
      </c>
      <c r="H373" s="402">
        <v>300</v>
      </c>
      <c r="I373" s="66"/>
      <c r="J373" s="38"/>
    </row>
    <row r="374" spans="1:13" s="48" customFormat="1" ht="12.75" x14ac:dyDescent="0.2">
      <c r="A374" s="424">
        <v>917</v>
      </c>
      <c r="B374" s="547"/>
      <c r="C374" s="210" t="s">
        <v>756</v>
      </c>
      <c r="D374" s="543">
        <v>0</v>
      </c>
      <c r="E374" s="401">
        <v>1500</v>
      </c>
      <c r="F374" s="402">
        <v>1500</v>
      </c>
      <c r="G374" s="402">
        <v>0</v>
      </c>
      <c r="H374" s="402">
        <v>0</v>
      </c>
      <c r="I374" s="66"/>
      <c r="J374" s="38"/>
    </row>
    <row r="375" spans="1:13" s="48" customFormat="1" ht="12.75" x14ac:dyDescent="0.2">
      <c r="A375" s="424">
        <v>917</v>
      </c>
      <c r="B375" s="547"/>
      <c r="C375" s="210" t="s">
        <v>757</v>
      </c>
      <c r="D375" s="543">
        <v>0</v>
      </c>
      <c r="E375" s="401">
        <v>0</v>
      </c>
      <c r="F375" s="402">
        <v>0</v>
      </c>
      <c r="G375" s="402">
        <v>0</v>
      </c>
      <c r="H375" s="402">
        <v>0</v>
      </c>
      <c r="I375" s="66"/>
      <c r="J375" s="38"/>
    </row>
    <row r="376" spans="1:13" s="48" customFormat="1" ht="12.75" x14ac:dyDescent="0.2">
      <c r="A376" s="424">
        <v>917</v>
      </c>
      <c r="B376" s="547"/>
      <c r="C376" s="210" t="s">
        <v>758</v>
      </c>
      <c r="D376" s="543">
        <v>500</v>
      </c>
      <c r="E376" s="401">
        <v>500</v>
      </c>
      <c r="F376" s="402">
        <v>500</v>
      </c>
      <c r="G376" s="402">
        <v>500</v>
      </c>
      <c r="H376" s="402">
        <v>500</v>
      </c>
      <c r="I376" s="66"/>
      <c r="J376" s="38"/>
    </row>
    <row r="377" spans="1:13" s="48" customFormat="1" ht="12.75" x14ac:dyDescent="0.2">
      <c r="A377" s="424">
        <v>917</v>
      </c>
      <c r="B377" s="547"/>
      <c r="C377" s="210" t="s">
        <v>785</v>
      </c>
      <c r="D377" s="543">
        <v>5750</v>
      </c>
      <c r="E377" s="401">
        <v>0</v>
      </c>
      <c r="F377" s="402">
        <v>0</v>
      </c>
      <c r="G377" s="402">
        <v>0</v>
      </c>
      <c r="H377" s="402">
        <v>0</v>
      </c>
      <c r="I377" s="66"/>
      <c r="J377" s="38"/>
    </row>
    <row r="378" spans="1:13" s="48" customFormat="1" ht="12.75" x14ac:dyDescent="0.2">
      <c r="A378" s="424">
        <v>917</v>
      </c>
      <c r="B378" s="547"/>
      <c r="C378" s="210" t="s">
        <v>786</v>
      </c>
      <c r="D378" s="543">
        <v>500</v>
      </c>
      <c r="E378" s="401">
        <v>0</v>
      </c>
      <c r="F378" s="402">
        <v>0</v>
      </c>
      <c r="G378" s="402">
        <v>0</v>
      </c>
      <c r="H378" s="402">
        <v>0</v>
      </c>
      <c r="I378" s="66"/>
      <c r="J378" s="38"/>
    </row>
    <row r="379" spans="1:13" s="48" customFormat="1" ht="12.75" x14ac:dyDescent="0.2">
      <c r="A379" s="424">
        <v>917</v>
      </c>
      <c r="B379" s="547"/>
      <c r="C379" s="210" t="s">
        <v>784</v>
      </c>
      <c r="D379" s="543">
        <v>0</v>
      </c>
      <c r="E379" s="401">
        <v>0</v>
      </c>
      <c r="F379" s="402">
        <v>0</v>
      </c>
      <c r="G379" s="402">
        <v>0</v>
      </c>
      <c r="H379" s="402">
        <v>0</v>
      </c>
      <c r="I379" s="66"/>
      <c r="J379" s="38"/>
    </row>
    <row r="380" spans="1:13" s="48" customFormat="1" ht="12.75" x14ac:dyDescent="0.2">
      <c r="A380" s="424">
        <v>917</v>
      </c>
      <c r="B380" s="426"/>
      <c r="C380" s="251" t="s">
        <v>404</v>
      </c>
      <c r="D380" s="543">
        <v>4685</v>
      </c>
      <c r="E380" s="401"/>
      <c r="F380" s="402"/>
      <c r="G380" s="402"/>
      <c r="H380" s="402"/>
      <c r="I380" s="66"/>
      <c r="J380" s="38"/>
    </row>
    <row r="381" spans="1:13" s="48" customFormat="1" ht="12.75" x14ac:dyDescent="0.2">
      <c r="A381" s="424">
        <v>917</v>
      </c>
      <c r="B381" s="426"/>
      <c r="C381" s="69"/>
      <c r="D381" s="68"/>
      <c r="E381" s="145"/>
      <c r="F381" s="66"/>
      <c r="G381" s="66"/>
      <c r="H381" s="66"/>
      <c r="I381" s="66"/>
      <c r="J381" s="38"/>
    </row>
    <row r="382" spans="1:13" s="48" customFormat="1" ht="12.75" x14ac:dyDescent="0.2">
      <c r="A382" s="424">
        <v>917</v>
      </c>
      <c r="B382" s="425" t="s">
        <v>26</v>
      </c>
      <c r="C382" s="359" t="s">
        <v>186</v>
      </c>
      <c r="D382" s="67">
        <v>78410</v>
      </c>
      <c r="E382" s="67">
        <v>87985</v>
      </c>
      <c r="F382" s="67">
        <v>93682.5</v>
      </c>
      <c r="G382" s="67">
        <v>99502.2</v>
      </c>
      <c r="H382" s="67">
        <v>105305.4</v>
      </c>
      <c r="I382" s="344"/>
      <c r="J382" s="42"/>
    </row>
    <row r="383" spans="1:13" s="48" customFormat="1" ht="22.5" x14ac:dyDescent="0.2">
      <c r="A383" s="424">
        <v>917</v>
      </c>
      <c r="B383" s="426"/>
      <c r="C383" s="131" t="s">
        <v>444</v>
      </c>
      <c r="D383" s="543">
        <v>5000</v>
      </c>
      <c r="E383" s="230">
        <v>5000</v>
      </c>
      <c r="F383" s="237">
        <v>5000</v>
      </c>
      <c r="G383" s="237">
        <v>5000</v>
      </c>
      <c r="H383" s="237">
        <v>5000</v>
      </c>
      <c r="I383" s="66"/>
      <c r="J383" s="38"/>
      <c r="K383" s="664"/>
      <c r="L383" s="664"/>
      <c r="M383" s="664"/>
    </row>
    <row r="384" spans="1:13" s="48" customFormat="1" ht="12.75" x14ac:dyDescent="0.2">
      <c r="A384" s="424">
        <v>917</v>
      </c>
      <c r="B384" s="426"/>
      <c r="C384" s="210" t="s">
        <v>445</v>
      </c>
      <c r="D384" s="543">
        <v>60000</v>
      </c>
      <c r="E384" s="230">
        <v>65000</v>
      </c>
      <c r="F384" s="237">
        <v>70000</v>
      </c>
      <c r="G384" s="237">
        <v>75000</v>
      </c>
      <c r="H384" s="237">
        <v>80000</v>
      </c>
      <c r="I384" s="66"/>
      <c r="J384" s="38"/>
    </row>
    <row r="385" spans="1:11" s="48" customFormat="1" ht="12.75" x14ac:dyDescent="0.2">
      <c r="A385" s="424">
        <v>917</v>
      </c>
      <c r="B385" s="426"/>
      <c r="C385" s="210" t="s">
        <v>347</v>
      </c>
      <c r="D385" s="543">
        <v>2150</v>
      </c>
      <c r="E385" s="230">
        <v>3225</v>
      </c>
      <c r="F385" s="237">
        <v>3322.5</v>
      </c>
      <c r="G385" s="237">
        <v>3442.2</v>
      </c>
      <c r="H385" s="237">
        <v>3545.4</v>
      </c>
      <c r="I385" s="66"/>
      <c r="J385" s="38"/>
    </row>
    <row r="386" spans="1:11" s="48" customFormat="1" ht="12.75" x14ac:dyDescent="0.2">
      <c r="A386" s="424">
        <v>917</v>
      </c>
      <c r="B386" s="426"/>
      <c r="C386" s="210" t="s">
        <v>590</v>
      </c>
      <c r="D386" s="543">
        <v>7000</v>
      </c>
      <c r="E386" s="230">
        <v>7500</v>
      </c>
      <c r="F386" s="237">
        <v>8000</v>
      </c>
      <c r="G386" s="237">
        <v>8500</v>
      </c>
      <c r="H386" s="237">
        <v>9000</v>
      </c>
      <c r="I386" s="66"/>
      <c r="J386" s="38"/>
    </row>
    <row r="387" spans="1:11" s="48" customFormat="1" ht="12.75" x14ac:dyDescent="0.2">
      <c r="A387" s="424">
        <v>917</v>
      </c>
      <c r="B387" s="426"/>
      <c r="C387" s="210" t="s">
        <v>345</v>
      </c>
      <c r="D387" s="543">
        <v>800</v>
      </c>
      <c r="E387" s="230">
        <v>1000</v>
      </c>
      <c r="F387" s="237">
        <v>1000</v>
      </c>
      <c r="G387" s="237">
        <v>1000</v>
      </c>
      <c r="H387" s="237">
        <v>1000</v>
      </c>
      <c r="I387" s="66"/>
      <c r="J387" s="38"/>
    </row>
    <row r="388" spans="1:11" s="48" customFormat="1" ht="12.75" x14ac:dyDescent="0.2">
      <c r="A388" s="424">
        <v>917</v>
      </c>
      <c r="B388" s="426"/>
      <c r="C388" s="210" t="s">
        <v>824</v>
      </c>
      <c r="D388" s="543">
        <v>0</v>
      </c>
      <c r="E388" s="230">
        <v>2000</v>
      </c>
      <c r="F388" s="237">
        <v>2100</v>
      </c>
      <c r="G388" s="237">
        <v>2200</v>
      </c>
      <c r="H388" s="237">
        <v>2300</v>
      </c>
      <c r="I388" s="66"/>
      <c r="J388" s="38"/>
    </row>
    <row r="389" spans="1:11" s="48" customFormat="1" ht="12.75" x14ac:dyDescent="0.2">
      <c r="A389" s="424">
        <v>917</v>
      </c>
      <c r="B389" s="426"/>
      <c r="C389" s="210" t="s">
        <v>234</v>
      </c>
      <c r="D389" s="543">
        <v>1000</v>
      </c>
      <c r="E389" s="230">
        <v>1000</v>
      </c>
      <c r="F389" s="237">
        <v>1000</v>
      </c>
      <c r="G389" s="237">
        <v>1100</v>
      </c>
      <c r="H389" s="237">
        <v>1200</v>
      </c>
      <c r="I389" s="66"/>
      <c r="J389" s="38"/>
    </row>
    <row r="390" spans="1:11" s="48" customFormat="1" ht="12.75" x14ac:dyDescent="0.2">
      <c r="A390" s="424">
        <v>917</v>
      </c>
      <c r="B390" s="426"/>
      <c r="C390" s="210" t="s">
        <v>161</v>
      </c>
      <c r="D390" s="543">
        <v>80</v>
      </c>
      <c r="E390" s="230">
        <v>80</v>
      </c>
      <c r="F390" s="237">
        <v>80</v>
      </c>
      <c r="G390" s="237">
        <v>80</v>
      </c>
      <c r="H390" s="237">
        <v>80</v>
      </c>
      <c r="I390" s="66"/>
      <c r="J390" s="38"/>
    </row>
    <row r="391" spans="1:11" s="48" customFormat="1" ht="22.5" x14ac:dyDescent="0.2">
      <c r="A391" s="424">
        <v>917</v>
      </c>
      <c r="B391" s="426"/>
      <c r="C391" s="210" t="s">
        <v>346</v>
      </c>
      <c r="D391" s="543">
        <v>600</v>
      </c>
      <c r="E391" s="230">
        <v>600</v>
      </c>
      <c r="F391" s="237">
        <v>600</v>
      </c>
      <c r="G391" s="237">
        <v>600</v>
      </c>
      <c r="H391" s="237">
        <v>600</v>
      </c>
      <c r="I391" s="66"/>
      <c r="J391" s="38"/>
    </row>
    <row r="392" spans="1:11" s="48" customFormat="1" ht="12.75" x14ac:dyDescent="0.2">
      <c r="A392" s="424">
        <v>917</v>
      </c>
      <c r="B392" s="426"/>
      <c r="C392" s="235" t="s">
        <v>792</v>
      </c>
      <c r="D392" s="543">
        <v>70</v>
      </c>
      <c r="E392" s="230">
        <v>170</v>
      </c>
      <c r="F392" s="237">
        <v>170</v>
      </c>
      <c r="G392" s="237">
        <v>170</v>
      </c>
      <c r="H392" s="237">
        <v>170</v>
      </c>
      <c r="I392" s="66"/>
      <c r="J392" s="38"/>
    </row>
    <row r="393" spans="1:11" s="48" customFormat="1" ht="12.75" x14ac:dyDescent="0.2">
      <c r="A393" s="424">
        <v>917</v>
      </c>
      <c r="B393" s="426"/>
      <c r="C393" s="210" t="s">
        <v>348</v>
      </c>
      <c r="D393" s="543">
        <v>260</v>
      </c>
      <c r="E393" s="230">
        <v>260</v>
      </c>
      <c r="F393" s="237">
        <v>260</v>
      </c>
      <c r="G393" s="237">
        <v>260</v>
      </c>
      <c r="H393" s="237">
        <v>260</v>
      </c>
      <c r="I393" s="66"/>
      <c r="J393" s="38"/>
    </row>
    <row r="394" spans="1:11" s="48" customFormat="1" ht="12.75" x14ac:dyDescent="0.2">
      <c r="A394" s="424">
        <v>917</v>
      </c>
      <c r="B394" s="426"/>
      <c r="C394" s="210" t="s">
        <v>475</v>
      </c>
      <c r="D394" s="543">
        <v>600</v>
      </c>
      <c r="E394" s="230">
        <v>600</v>
      </c>
      <c r="F394" s="237">
        <v>600</v>
      </c>
      <c r="G394" s="237">
        <v>600</v>
      </c>
      <c r="H394" s="237">
        <v>600</v>
      </c>
      <c r="I394" s="66"/>
      <c r="J394" s="38"/>
    </row>
    <row r="395" spans="1:11" s="48" customFormat="1" ht="12.75" x14ac:dyDescent="0.2">
      <c r="A395" s="424">
        <v>917</v>
      </c>
      <c r="B395" s="426"/>
      <c r="C395" s="210" t="s">
        <v>591</v>
      </c>
      <c r="D395" s="543">
        <v>250</v>
      </c>
      <c r="E395" s="230">
        <v>350</v>
      </c>
      <c r="F395" s="237">
        <v>350</v>
      </c>
      <c r="G395" s="237">
        <v>350</v>
      </c>
      <c r="H395" s="237">
        <v>350</v>
      </c>
      <c r="I395" s="66"/>
      <c r="J395" s="38"/>
    </row>
    <row r="396" spans="1:11" s="48" customFormat="1" ht="12.75" x14ac:dyDescent="0.2">
      <c r="A396" s="424">
        <v>917</v>
      </c>
      <c r="B396" s="426"/>
      <c r="C396" s="235" t="s">
        <v>791</v>
      </c>
      <c r="D396" s="543">
        <v>500</v>
      </c>
      <c r="E396" s="230">
        <v>500</v>
      </c>
      <c r="F396" s="237">
        <v>500</v>
      </c>
      <c r="G396" s="237">
        <v>500</v>
      </c>
      <c r="H396" s="237">
        <v>500</v>
      </c>
      <c r="I396" s="66"/>
      <c r="J396" s="38"/>
    </row>
    <row r="397" spans="1:11" s="48" customFormat="1" ht="12.75" x14ac:dyDescent="0.2">
      <c r="A397" s="424">
        <v>917</v>
      </c>
      <c r="B397" s="426"/>
      <c r="C397" s="210" t="s">
        <v>382</v>
      </c>
      <c r="D397" s="543">
        <v>100</v>
      </c>
      <c r="E397" s="230">
        <v>100</v>
      </c>
      <c r="F397" s="237">
        <v>100</v>
      </c>
      <c r="G397" s="237">
        <v>100</v>
      </c>
      <c r="H397" s="237">
        <v>100</v>
      </c>
      <c r="I397" s="66"/>
      <c r="J397" s="38"/>
      <c r="K397" s="664"/>
    </row>
    <row r="398" spans="1:11" s="48" customFormat="1" ht="12.75" x14ac:dyDescent="0.2">
      <c r="A398" s="424">
        <v>917</v>
      </c>
      <c r="B398" s="426"/>
      <c r="C398" s="251" t="s">
        <v>404</v>
      </c>
      <c r="D398" s="543"/>
      <c r="E398" s="230">
        <v>600</v>
      </c>
      <c r="F398" s="237">
        <v>600</v>
      </c>
      <c r="G398" s="237">
        <v>600</v>
      </c>
      <c r="H398" s="237">
        <v>600</v>
      </c>
      <c r="I398" s="66"/>
      <c r="J398" s="38"/>
    </row>
    <row r="399" spans="1:11" s="48" customFormat="1" ht="12.75" x14ac:dyDescent="0.2">
      <c r="A399" s="424">
        <v>917</v>
      </c>
      <c r="B399" s="426"/>
      <c r="C399" s="210"/>
      <c r="D399" s="543"/>
      <c r="E399" s="230"/>
      <c r="F399" s="237"/>
      <c r="G399" s="237"/>
      <c r="H399" s="237"/>
      <c r="I399" s="66"/>
      <c r="J399" s="38"/>
    </row>
    <row r="400" spans="1:11" s="48" customFormat="1" ht="12.75" x14ac:dyDescent="0.2">
      <c r="A400" s="424">
        <v>917</v>
      </c>
      <c r="B400" s="425" t="s">
        <v>29</v>
      </c>
      <c r="C400" s="308" t="s">
        <v>312</v>
      </c>
      <c r="D400" s="67">
        <v>200</v>
      </c>
      <c r="E400" s="67">
        <v>48213</v>
      </c>
      <c r="F400" s="67">
        <v>200</v>
      </c>
      <c r="G400" s="67">
        <v>200</v>
      </c>
      <c r="H400" s="67">
        <v>200</v>
      </c>
      <c r="I400" s="344"/>
      <c r="J400" s="42"/>
    </row>
    <row r="401" spans="1:10" s="48" customFormat="1" ht="22.5" x14ac:dyDescent="0.2">
      <c r="A401" s="424">
        <v>917</v>
      </c>
      <c r="B401" s="426"/>
      <c r="C401" s="214" t="s">
        <v>606</v>
      </c>
      <c r="D401" s="543">
        <v>200</v>
      </c>
      <c r="E401" s="230">
        <v>200</v>
      </c>
      <c r="F401" s="66">
        <v>200</v>
      </c>
      <c r="G401" s="66">
        <v>200</v>
      </c>
      <c r="H401" s="66">
        <v>200</v>
      </c>
      <c r="I401" s="66"/>
      <c r="J401" s="38"/>
    </row>
    <row r="402" spans="1:10" s="48" customFormat="1" ht="22.5" x14ac:dyDescent="0.2">
      <c r="A402" s="424">
        <v>917</v>
      </c>
      <c r="B402" s="426"/>
      <c r="C402" s="210" t="s">
        <v>700</v>
      </c>
      <c r="D402" s="543"/>
      <c r="E402" s="230">
        <v>21500</v>
      </c>
      <c r="F402" s="66"/>
      <c r="G402" s="66"/>
      <c r="H402" s="66"/>
      <c r="I402" s="66"/>
      <c r="J402" s="38"/>
    </row>
    <row r="403" spans="1:10" s="48" customFormat="1" ht="12.75" x14ac:dyDescent="0.2">
      <c r="A403" s="424">
        <v>917</v>
      </c>
      <c r="B403" s="426"/>
      <c r="C403" s="210" t="s">
        <v>701</v>
      </c>
      <c r="D403" s="543"/>
      <c r="E403" s="230">
        <v>4311</v>
      </c>
      <c r="F403" s="66"/>
      <c r="G403" s="66"/>
      <c r="H403" s="66"/>
      <c r="I403" s="66"/>
      <c r="J403" s="38"/>
    </row>
    <row r="404" spans="1:10" s="48" customFormat="1" ht="12.75" x14ac:dyDescent="0.2">
      <c r="A404" s="424">
        <v>917</v>
      </c>
      <c r="B404" s="426"/>
      <c r="C404" s="210" t="s">
        <v>702</v>
      </c>
      <c r="D404" s="543"/>
      <c r="E404" s="230">
        <v>4800</v>
      </c>
      <c r="F404" s="66"/>
      <c r="G404" s="66"/>
      <c r="H404" s="66"/>
      <c r="I404" s="66"/>
      <c r="J404" s="38"/>
    </row>
    <row r="405" spans="1:10" s="48" customFormat="1" ht="12.75" x14ac:dyDescent="0.2">
      <c r="A405" s="424">
        <v>917</v>
      </c>
      <c r="B405" s="426"/>
      <c r="C405" s="210" t="s">
        <v>703</v>
      </c>
      <c r="D405" s="543"/>
      <c r="E405" s="230">
        <v>5402</v>
      </c>
      <c r="F405" s="66"/>
      <c r="G405" s="66"/>
      <c r="H405" s="66"/>
      <c r="I405" s="66"/>
      <c r="J405" s="38"/>
    </row>
    <row r="406" spans="1:10" s="48" customFormat="1" ht="12.75" x14ac:dyDescent="0.2">
      <c r="A406" s="424">
        <v>917</v>
      </c>
      <c r="B406" s="426"/>
      <c r="C406" s="210" t="s">
        <v>704</v>
      </c>
      <c r="D406" s="543"/>
      <c r="E406" s="230">
        <v>8000</v>
      </c>
      <c r="F406" s="66"/>
      <c r="G406" s="66"/>
      <c r="H406" s="66"/>
      <c r="I406" s="66"/>
      <c r="J406" s="38"/>
    </row>
    <row r="407" spans="1:10" s="48" customFormat="1" ht="12.75" x14ac:dyDescent="0.2">
      <c r="A407" s="424">
        <v>917</v>
      </c>
      <c r="B407" s="426"/>
      <c r="C407" s="210" t="s">
        <v>705</v>
      </c>
      <c r="D407" s="543"/>
      <c r="E407" s="230">
        <v>4000</v>
      </c>
      <c r="F407" s="66"/>
      <c r="G407" s="66"/>
      <c r="H407" s="66"/>
      <c r="I407" s="66"/>
      <c r="J407" s="38"/>
    </row>
    <row r="408" spans="1:10" s="48" customFormat="1" ht="12.75" x14ac:dyDescent="0.2">
      <c r="A408" s="424">
        <v>917</v>
      </c>
      <c r="B408" s="426"/>
      <c r="C408" s="251" t="s">
        <v>404</v>
      </c>
      <c r="D408" s="247"/>
      <c r="E408" s="211"/>
      <c r="F408" s="326"/>
      <c r="G408" s="326"/>
      <c r="H408" s="326"/>
      <c r="I408" s="66"/>
      <c r="J408" s="38"/>
    </row>
    <row r="409" spans="1:10" s="48" customFormat="1" ht="12.75" x14ac:dyDescent="0.2">
      <c r="A409" s="424">
        <v>917</v>
      </c>
      <c r="B409" s="426"/>
      <c r="C409" s="65"/>
      <c r="D409" s="68"/>
      <c r="E409" s="145"/>
      <c r="F409" s="66"/>
      <c r="G409" s="66"/>
      <c r="H409" s="66"/>
      <c r="I409" s="66"/>
      <c r="J409" s="38"/>
    </row>
    <row r="410" spans="1:10" s="48" customFormat="1" ht="12.75" x14ac:dyDescent="0.2">
      <c r="A410" s="424">
        <v>917</v>
      </c>
      <c r="B410" s="425" t="s">
        <v>30</v>
      </c>
      <c r="C410" s="359" t="s">
        <v>187</v>
      </c>
      <c r="D410" s="67">
        <v>57307.35</v>
      </c>
      <c r="E410" s="67">
        <v>35697.22</v>
      </c>
      <c r="F410" s="67">
        <v>33419.836600000002</v>
      </c>
      <c r="G410" s="67">
        <v>28777.931698</v>
      </c>
      <c r="H410" s="67">
        <v>29311.669648939998</v>
      </c>
      <c r="I410" s="344"/>
      <c r="J410" s="42"/>
    </row>
    <row r="411" spans="1:10" s="48" customFormat="1" ht="12.75" x14ac:dyDescent="0.2">
      <c r="A411" s="424">
        <v>917</v>
      </c>
      <c r="B411" s="426"/>
      <c r="C411" s="458" t="s">
        <v>613</v>
      </c>
      <c r="D411" s="548">
        <v>5000</v>
      </c>
      <c r="E411" s="465">
        <v>5000</v>
      </c>
      <c r="F411" s="136">
        <v>5000</v>
      </c>
      <c r="G411" s="136">
        <v>5000</v>
      </c>
      <c r="H411" s="136">
        <v>5000</v>
      </c>
      <c r="I411" s="66"/>
      <c r="J411" s="38"/>
    </row>
    <row r="412" spans="1:10" s="48" customFormat="1" ht="12.75" x14ac:dyDescent="0.2">
      <c r="A412" s="424">
        <v>917</v>
      </c>
      <c r="B412" s="426"/>
      <c r="C412" s="458" t="s">
        <v>614</v>
      </c>
      <c r="D412" s="548">
        <v>2000</v>
      </c>
      <c r="E412" s="465">
        <v>2000</v>
      </c>
      <c r="F412" s="136">
        <v>2000</v>
      </c>
      <c r="G412" s="136">
        <v>2000</v>
      </c>
      <c r="H412" s="136">
        <v>2000</v>
      </c>
      <c r="I412" s="66"/>
      <c r="J412" s="38"/>
    </row>
    <row r="413" spans="1:10" s="48" customFormat="1" ht="12.75" x14ac:dyDescent="0.2">
      <c r="A413" s="424">
        <v>917</v>
      </c>
      <c r="B413" s="426"/>
      <c r="C413" s="458" t="s">
        <v>450</v>
      </c>
      <c r="D413" s="549">
        <v>5797.35</v>
      </c>
      <c r="E413" s="461">
        <v>6087.22</v>
      </c>
      <c r="F413" s="466">
        <v>6269.8366000000005</v>
      </c>
      <c r="G413" s="466">
        <v>6457.9316980000003</v>
      </c>
      <c r="H413" s="466">
        <v>6651.6696489400001</v>
      </c>
      <c r="I413" s="66"/>
      <c r="J413" s="38"/>
    </row>
    <row r="414" spans="1:10" s="48" customFormat="1" ht="12.75" x14ac:dyDescent="0.2">
      <c r="A414" s="424">
        <v>917</v>
      </c>
      <c r="B414" s="426"/>
      <c r="C414" s="463" t="s">
        <v>259</v>
      </c>
      <c r="D414" s="549">
        <v>2000</v>
      </c>
      <c r="E414" s="461">
        <v>2000</v>
      </c>
      <c r="F414" s="466">
        <v>2000</v>
      </c>
      <c r="G414" s="466">
        <v>2000</v>
      </c>
      <c r="H414" s="466">
        <v>2000</v>
      </c>
      <c r="I414" s="66"/>
      <c r="J414" s="38"/>
    </row>
    <row r="415" spans="1:10" s="48" customFormat="1" ht="12.75" x14ac:dyDescent="0.2">
      <c r="A415" s="424">
        <v>917</v>
      </c>
      <c r="B415" s="426"/>
      <c r="C415" s="463" t="s">
        <v>260</v>
      </c>
      <c r="D415" s="549">
        <v>2000</v>
      </c>
      <c r="E415" s="461">
        <v>2000</v>
      </c>
      <c r="F415" s="466">
        <v>2000</v>
      </c>
      <c r="G415" s="466">
        <v>2000</v>
      </c>
      <c r="H415" s="466">
        <v>2000</v>
      </c>
      <c r="I415" s="66"/>
      <c r="J415" s="38"/>
    </row>
    <row r="416" spans="1:10" s="48" customFormat="1" ht="12.75" x14ac:dyDescent="0.2">
      <c r="A416" s="424">
        <v>917</v>
      </c>
      <c r="B416" s="426"/>
      <c r="C416" s="463" t="s">
        <v>261</v>
      </c>
      <c r="D416" s="549">
        <v>2000</v>
      </c>
      <c r="E416" s="461">
        <v>2000</v>
      </c>
      <c r="F416" s="466">
        <v>2000</v>
      </c>
      <c r="G416" s="466">
        <v>2000</v>
      </c>
      <c r="H416" s="466">
        <v>2000</v>
      </c>
      <c r="I416" s="66"/>
      <c r="J416" s="38"/>
    </row>
    <row r="417" spans="1:10" s="48" customFormat="1" ht="12.75" x14ac:dyDescent="0.2">
      <c r="A417" s="424">
        <v>917</v>
      </c>
      <c r="B417" s="426"/>
      <c r="C417" s="463" t="s">
        <v>357</v>
      </c>
      <c r="D417" s="549">
        <v>100</v>
      </c>
      <c r="E417" s="461">
        <v>0</v>
      </c>
      <c r="F417" s="466">
        <v>0</v>
      </c>
      <c r="G417" s="466">
        <v>0</v>
      </c>
      <c r="H417" s="466">
        <v>0</v>
      </c>
      <c r="I417" s="66"/>
      <c r="J417" s="38"/>
    </row>
    <row r="418" spans="1:10" s="48" customFormat="1" ht="12.75" x14ac:dyDescent="0.2">
      <c r="A418" s="424">
        <v>917</v>
      </c>
      <c r="B418" s="426"/>
      <c r="C418" s="463" t="s">
        <v>262</v>
      </c>
      <c r="D418" s="549">
        <v>600</v>
      </c>
      <c r="E418" s="461">
        <v>600</v>
      </c>
      <c r="F418" s="466">
        <v>600</v>
      </c>
      <c r="G418" s="466">
        <v>700</v>
      </c>
      <c r="H418" s="466">
        <v>700</v>
      </c>
      <c r="I418" s="66"/>
      <c r="J418" s="38"/>
    </row>
    <row r="419" spans="1:10" x14ac:dyDescent="0.2">
      <c r="A419" s="424">
        <v>917</v>
      </c>
      <c r="B419" s="426"/>
      <c r="C419" s="463" t="s">
        <v>263</v>
      </c>
      <c r="D419" s="549">
        <v>1000</v>
      </c>
      <c r="E419" s="461">
        <v>1000</v>
      </c>
      <c r="F419" s="466">
        <v>1000</v>
      </c>
      <c r="G419" s="466">
        <v>1000</v>
      </c>
      <c r="H419" s="466">
        <v>1300</v>
      </c>
      <c r="I419" s="66"/>
      <c r="J419" s="38"/>
    </row>
    <row r="420" spans="1:10" s="46" customFormat="1" ht="12.75" x14ac:dyDescent="0.2">
      <c r="A420" s="424">
        <v>917</v>
      </c>
      <c r="B420" s="426"/>
      <c r="C420" s="463" t="s">
        <v>264</v>
      </c>
      <c r="D420" s="549">
        <v>50</v>
      </c>
      <c r="E420" s="461">
        <v>0</v>
      </c>
      <c r="F420" s="466">
        <v>0</v>
      </c>
      <c r="G420" s="466">
        <v>0</v>
      </c>
      <c r="H420" s="466">
        <v>0</v>
      </c>
      <c r="I420" s="66"/>
      <c r="J420" s="38"/>
    </row>
    <row r="421" spans="1:10" s="46" customFormat="1" ht="12.75" x14ac:dyDescent="0.2">
      <c r="A421" s="424">
        <v>917</v>
      </c>
      <c r="B421" s="426"/>
      <c r="C421" s="468" t="s">
        <v>288</v>
      </c>
      <c r="D421" s="549">
        <v>200</v>
      </c>
      <c r="E421" s="461">
        <v>200</v>
      </c>
      <c r="F421" s="466">
        <v>200</v>
      </c>
      <c r="G421" s="466">
        <v>200</v>
      </c>
      <c r="H421" s="466">
        <v>200</v>
      </c>
      <c r="I421" s="66"/>
      <c r="J421" s="38"/>
    </row>
    <row r="422" spans="1:10" s="46" customFormat="1" ht="12.75" x14ac:dyDescent="0.2">
      <c r="A422" s="424">
        <v>917</v>
      </c>
      <c r="B422" s="426"/>
      <c r="C422" s="468" t="s">
        <v>287</v>
      </c>
      <c r="D422" s="549">
        <v>2000</v>
      </c>
      <c r="E422" s="461">
        <v>2000</v>
      </c>
      <c r="F422" s="466">
        <v>2000</v>
      </c>
      <c r="G422" s="466">
        <v>2000</v>
      </c>
      <c r="H422" s="466">
        <v>2000</v>
      </c>
      <c r="I422" s="66"/>
      <c r="J422" s="38"/>
    </row>
    <row r="423" spans="1:10" s="46" customFormat="1" ht="12.75" x14ac:dyDescent="0.2">
      <c r="A423" s="424">
        <v>917</v>
      </c>
      <c r="B423" s="426"/>
      <c r="C423" s="463" t="s">
        <v>286</v>
      </c>
      <c r="D423" s="549">
        <v>2000</v>
      </c>
      <c r="E423" s="461">
        <v>2000</v>
      </c>
      <c r="F423" s="466">
        <v>2000</v>
      </c>
      <c r="G423" s="466">
        <v>2000</v>
      </c>
      <c r="H423" s="466">
        <v>2000</v>
      </c>
      <c r="I423" s="66"/>
      <c r="J423" s="38"/>
    </row>
    <row r="424" spans="1:10" s="46" customFormat="1" ht="12.75" x14ac:dyDescent="0.2">
      <c r="A424" s="424">
        <v>917</v>
      </c>
      <c r="B424" s="426"/>
      <c r="C424" s="463" t="s">
        <v>284</v>
      </c>
      <c r="D424" s="549">
        <v>60</v>
      </c>
      <c r="E424" s="461">
        <v>70</v>
      </c>
      <c r="F424" s="466">
        <v>70</v>
      </c>
      <c r="G424" s="466">
        <v>80</v>
      </c>
      <c r="H424" s="466">
        <v>80</v>
      </c>
      <c r="I424" s="66"/>
      <c r="J424" s="776"/>
    </row>
    <row r="425" spans="1:10" x14ac:dyDescent="0.2">
      <c r="A425" s="424">
        <v>917</v>
      </c>
      <c r="B425" s="426"/>
      <c r="C425" s="470" t="s">
        <v>454</v>
      </c>
      <c r="D425" s="549">
        <v>40</v>
      </c>
      <c r="E425" s="461">
        <v>80</v>
      </c>
      <c r="F425" s="466">
        <v>80</v>
      </c>
      <c r="G425" s="466">
        <v>80</v>
      </c>
      <c r="H425" s="466">
        <v>80</v>
      </c>
      <c r="I425" s="66"/>
      <c r="J425" s="38"/>
    </row>
    <row r="426" spans="1:10" s="48" customFormat="1" ht="12.75" x14ac:dyDescent="0.2">
      <c r="A426" s="424">
        <v>917</v>
      </c>
      <c r="B426" s="426"/>
      <c r="C426" s="468" t="s">
        <v>615</v>
      </c>
      <c r="D426" s="549">
        <v>70</v>
      </c>
      <c r="E426" s="461">
        <v>70</v>
      </c>
      <c r="F426" s="466">
        <v>70</v>
      </c>
      <c r="G426" s="466">
        <v>70</v>
      </c>
      <c r="H426" s="466">
        <v>70</v>
      </c>
      <c r="I426" s="66"/>
      <c r="J426" s="38"/>
    </row>
    <row r="427" spans="1:10" x14ac:dyDescent="0.2">
      <c r="A427" s="424">
        <v>917</v>
      </c>
      <c r="B427" s="426"/>
      <c r="C427" s="468" t="s">
        <v>519</v>
      </c>
      <c r="D427" s="549">
        <v>1000</v>
      </c>
      <c r="E427" s="461">
        <v>1000</v>
      </c>
      <c r="F427" s="466">
        <v>1000</v>
      </c>
      <c r="G427" s="466">
        <v>1000</v>
      </c>
      <c r="H427" s="466">
        <v>1000</v>
      </c>
      <c r="I427" s="66"/>
      <c r="J427" s="38"/>
    </row>
    <row r="428" spans="1:10" s="46" customFormat="1" ht="12.75" x14ac:dyDescent="0.2">
      <c r="A428" s="424">
        <v>917</v>
      </c>
      <c r="B428" s="426"/>
      <c r="C428" s="463" t="s">
        <v>265</v>
      </c>
      <c r="D428" s="549">
        <v>100</v>
      </c>
      <c r="E428" s="461">
        <v>100</v>
      </c>
      <c r="F428" s="466">
        <v>100</v>
      </c>
      <c r="G428" s="466">
        <v>100</v>
      </c>
      <c r="H428" s="466">
        <v>100</v>
      </c>
      <c r="I428" s="66"/>
      <c r="J428" s="38"/>
    </row>
    <row r="429" spans="1:10" s="46" customFormat="1" ht="12.75" x14ac:dyDescent="0.2">
      <c r="A429" s="424">
        <v>917</v>
      </c>
      <c r="B429" s="426"/>
      <c r="C429" s="463" t="s">
        <v>616</v>
      </c>
      <c r="D429" s="549">
        <v>12000</v>
      </c>
      <c r="E429" s="461">
        <v>0</v>
      </c>
      <c r="F429" s="466">
        <v>0</v>
      </c>
      <c r="G429" s="466">
        <v>0</v>
      </c>
      <c r="H429" s="466">
        <v>0</v>
      </c>
      <c r="I429" s="66"/>
      <c r="J429" s="38"/>
    </row>
    <row r="430" spans="1:10" s="46" customFormat="1" ht="12.75" x14ac:dyDescent="0.2">
      <c r="A430" s="424">
        <v>917</v>
      </c>
      <c r="B430" s="426"/>
      <c r="C430" s="463" t="s">
        <v>266</v>
      </c>
      <c r="D430" s="549">
        <v>0</v>
      </c>
      <c r="E430" s="461">
        <v>100</v>
      </c>
      <c r="F430" s="466">
        <v>0</v>
      </c>
      <c r="G430" s="466">
        <v>100</v>
      </c>
      <c r="H430" s="466">
        <v>0</v>
      </c>
      <c r="I430" s="66"/>
      <c r="J430" s="38"/>
    </row>
    <row r="431" spans="1:10" s="46" customFormat="1" ht="12.75" x14ac:dyDescent="0.2">
      <c r="A431" s="424">
        <v>917</v>
      </c>
      <c r="B431" s="426"/>
      <c r="C431" s="468" t="s">
        <v>267</v>
      </c>
      <c r="D431" s="549">
        <v>90</v>
      </c>
      <c r="E431" s="461">
        <v>0</v>
      </c>
      <c r="F431" s="466">
        <v>90</v>
      </c>
      <c r="G431" s="466">
        <v>0</v>
      </c>
      <c r="H431" s="466">
        <v>90</v>
      </c>
      <c r="I431" s="66"/>
      <c r="J431" s="776"/>
    </row>
    <row r="432" spans="1:10" x14ac:dyDescent="0.2">
      <c r="A432" s="424">
        <v>917</v>
      </c>
      <c r="B432" s="426"/>
      <c r="C432" s="468" t="s">
        <v>617</v>
      </c>
      <c r="D432" s="549">
        <v>100</v>
      </c>
      <c r="E432" s="461">
        <v>0</v>
      </c>
      <c r="F432" s="466">
        <v>0</v>
      </c>
      <c r="G432" s="466">
        <v>0</v>
      </c>
      <c r="H432" s="466">
        <v>0</v>
      </c>
      <c r="I432" s="66"/>
      <c r="J432" s="38"/>
    </row>
    <row r="433" spans="1:10" x14ac:dyDescent="0.2">
      <c r="A433" s="424">
        <v>917</v>
      </c>
      <c r="B433" s="426"/>
      <c r="C433" s="463" t="s">
        <v>269</v>
      </c>
      <c r="D433" s="549">
        <v>100</v>
      </c>
      <c r="E433" s="461">
        <v>150</v>
      </c>
      <c r="F433" s="466">
        <v>150</v>
      </c>
      <c r="G433" s="466">
        <v>150</v>
      </c>
      <c r="H433" s="466">
        <v>150</v>
      </c>
      <c r="I433" s="66"/>
      <c r="J433" s="38"/>
    </row>
    <row r="434" spans="1:10" s="46" customFormat="1" ht="12.75" x14ac:dyDescent="0.2">
      <c r="A434" s="424">
        <v>917</v>
      </c>
      <c r="B434" s="426"/>
      <c r="C434" s="463" t="s">
        <v>268</v>
      </c>
      <c r="D434" s="549">
        <v>200</v>
      </c>
      <c r="E434" s="461">
        <v>200</v>
      </c>
      <c r="F434" s="466">
        <v>200</v>
      </c>
      <c r="G434" s="466">
        <v>250</v>
      </c>
      <c r="H434" s="466">
        <v>250</v>
      </c>
      <c r="I434" s="66"/>
      <c r="J434" s="38"/>
    </row>
    <row r="435" spans="1:10" s="46" customFormat="1" ht="12.75" x14ac:dyDescent="0.2">
      <c r="A435" s="424">
        <v>917</v>
      </c>
      <c r="B435" s="426"/>
      <c r="C435" s="470" t="s">
        <v>449</v>
      </c>
      <c r="D435" s="549">
        <v>200</v>
      </c>
      <c r="E435" s="461">
        <v>200</v>
      </c>
      <c r="F435" s="466">
        <v>200</v>
      </c>
      <c r="G435" s="466">
        <v>200</v>
      </c>
      <c r="H435" s="466">
        <v>200</v>
      </c>
      <c r="I435" s="66"/>
      <c r="J435" s="38"/>
    </row>
    <row r="436" spans="1:10" s="46" customFormat="1" ht="12.75" x14ac:dyDescent="0.2">
      <c r="A436" s="424">
        <v>917</v>
      </c>
      <c r="B436" s="426"/>
      <c r="C436" s="468" t="s">
        <v>451</v>
      </c>
      <c r="D436" s="549">
        <v>150</v>
      </c>
      <c r="E436" s="461">
        <v>150</v>
      </c>
      <c r="F436" s="466">
        <v>150</v>
      </c>
      <c r="G436" s="466">
        <v>150</v>
      </c>
      <c r="H436" s="466">
        <v>150</v>
      </c>
      <c r="I436" s="66"/>
      <c r="J436" s="38"/>
    </row>
    <row r="437" spans="1:10" s="46" customFormat="1" ht="12.75" x14ac:dyDescent="0.2">
      <c r="A437" s="424">
        <v>917</v>
      </c>
      <c r="B437" s="426"/>
      <c r="C437" s="468" t="s">
        <v>452</v>
      </c>
      <c r="D437" s="549">
        <v>750</v>
      </c>
      <c r="E437" s="461">
        <v>750</v>
      </c>
      <c r="F437" s="466">
        <v>750</v>
      </c>
      <c r="G437" s="466">
        <v>750</v>
      </c>
      <c r="H437" s="466">
        <v>750</v>
      </c>
      <c r="I437" s="66"/>
      <c r="J437" s="38"/>
    </row>
    <row r="438" spans="1:10" s="46" customFormat="1" ht="12.75" x14ac:dyDescent="0.2">
      <c r="A438" s="424">
        <v>917</v>
      </c>
      <c r="B438" s="426"/>
      <c r="C438" s="468" t="s">
        <v>618</v>
      </c>
      <c r="D438" s="549">
        <v>200</v>
      </c>
      <c r="E438" s="461">
        <v>200</v>
      </c>
      <c r="F438" s="466">
        <v>250</v>
      </c>
      <c r="G438" s="466">
        <v>250</v>
      </c>
      <c r="H438" s="466">
        <v>300</v>
      </c>
      <c r="I438" s="66"/>
      <c r="J438" s="776"/>
    </row>
    <row r="439" spans="1:10" x14ac:dyDescent="0.2">
      <c r="A439" s="424">
        <v>917</v>
      </c>
      <c r="B439" s="426"/>
      <c r="C439" s="463" t="s">
        <v>619</v>
      </c>
      <c r="D439" s="549">
        <v>2500</v>
      </c>
      <c r="E439" s="461">
        <v>2500</v>
      </c>
      <c r="F439" s="466">
        <v>0</v>
      </c>
      <c r="G439" s="466">
        <v>0</v>
      </c>
      <c r="H439" s="466">
        <v>0</v>
      </c>
      <c r="I439" s="66"/>
      <c r="J439" s="38"/>
    </row>
    <row r="440" spans="1:10" ht="22.5" x14ac:dyDescent="0.2">
      <c r="A440" s="424">
        <v>917</v>
      </c>
      <c r="B440" s="426"/>
      <c r="C440" s="463" t="s">
        <v>620</v>
      </c>
      <c r="D440" s="549">
        <v>15000</v>
      </c>
      <c r="E440" s="461">
        <v>0</v>
      </c>
      <c r="F440" s="466">
        <v>0</v>
      </c>
      <c r="G440" s="466">
        <v>0</v>
      </c>
      <c r="H440" s="466">
        <v>0</v>
      </c>
      <c r="I440" s="133" t="s">
        <v>815</v>
      </c>
      <c r="J440" s="38"/>
    </row>
    <row r="441" spans="1:10" s="48" customFormat="1" ht="12.75" x14ac:dyDescent="0.2">
      <c r="A441" s="424">
        <v>917</v>
      </c>
      <c r="B441" s="426"/>
      <c r="C441" s="468" t="s">
        <v>453</v>
      </c>
      <c r="D441" s="549">
        <v>0</v>
      </c>
      <c r="E441" s="461">
        <v>0</v>
      </c>
      <c r="F441" s="466">
        <v>0</v>
      </c>
      <c r="G441" s="466">
        <v>0</v>
      </c>
      <c r="H441" s="466">
        <v>0</v>
      </c>
      <c r="I441" s="66"/>
      <c r="J441" s="38"/>
    </row>
    <row r="442" spans="1:10" x14ac:dyDescent="0.2">
      <c r="A442" s="424">
        <v>917</v>
      </c>
      <c r="B442" s="426"/>
      <c r="C442" s="210" t="s">
        <v>404</v>
      </c>
      <c r="D442" s="549">
        <v>0</v>
      </c>
      <c r="E442" s="461">
        <v>5240</v>
      </c>
      <c r="F442" s="466">
        <v>5240</v>
      </c>
      <c r="G442" s="466">
        <v>240</v>
      </c>
      <c r="H442" s="466">
        <v>240</v>
      </c>
      <c r="I442" s="66"/>
      <c r="J442" s="38"/>
    </row>
    <row r="443" spans="1:10" s="48" customFormat="1" ht="12.75" x14ac:dyDescent="0.2">
      <c r="A443" s="424">
        <v>917</v>
      </c>
      <c r="B443" s="426"/>
      <c r="C443" s="131"/>
      <c r="D443" s="68"/>
      <c r="E443" s="145"/>
      <c r="F443" s="66"/>
      <c r="G443" s="66"/>
      <c r="H443" s="66"/>
      <c r="I443" s="66"/>
      <c r="J443" s="38"/>
    </row>
    <row r="444" spans="1:10" x14ac:dyDescent="0.2">
      <c r="A444" s="424">
        <v>917</v>
      </c>
      <c r="B444" s="425" t="s">
        <v>33</v>
      </c>
      <c r="C444" s="358" t="s">
        <v>188</v>
      </c>
      <c r="D444" s="67">
        <v>22470</v>
      </c>
      <c r="E444" s="67">
        <v>23925</v>
      </c>
      <c r="F444" s="67">
        <v>16220</v>
      </c>
      <c r="G444" s="67">
        <v>17120</v>
      </c>
      <c r="H444" s="67">
        <v>15120</v>
      </c>
      <c r="I444" s="344"/>
      <c r="J444" s="42"/>
    </row>
    <row r="445" spans="1:10" s="50" customFormat="1" ht="12.75" x14ac:dyDescent="0.2">
      <c r="A445" s="424">
        <v>917</v>
      </c>
      <c r="B445" s="426"/>
      <c r="C445" s="214" t="s">
        <v>455</v>
      </c>
      <c r="D445" s="543">
        <v>220</v>
      </c>
      <c r="E445" s="230">
        <v>220</v>
      </c>
      <c r="F445" s="237">
        <v>220</v>
      </c>
      <c r="G445" s="237">
        <v>220</v>
      </c>
      <c r="H445" s="237">
        <v>220</v>
      </c>
      <c r="I445" s="66"/>
      <c r="J445" s="38"/>
    </row>
    <row r="446" spans="1:10" s="50" customFormat="1" ht="12.75" x14ac:dyDescent="0.2">
      <c r="A446" s="424">
        <v>917</v>
      </c>
      <c r="B446" s="426"/>
      <c r="C446" s="210" t="s">
        <v>651</v>
      </c>
      <c r="D446" s="543">
        <v>50</v>
      </c>
      <c r="E446" s="230">
        <v>50</v>
      </c>
      <c r="F446" s="237">
        <v>50</v>
      </c>
      <c r="G446" s="237">
        <v>50</v>
      </c>
      <c r="H446" s="237">
        <v>50</v>
      </c>
      <c r="I446" s="66"/>
      <c r="J446" s="38"/>
    </row>
    <row r="447" spans="1:10" s="48" customFormat="1" ht="22.5" x14ac:dyDescent="0.2">
      <c r="A447" s="424">
        <v>917</v>
      </c>
      <c r="B447" s="426"/>
      <c r="C447" s="214" t="s">
        <v>456</v>
      </c>
      <c r="D447" s="543">
        <v>150</v>
      </c>
      <c r="E447" s="230">
        <v>150</v>
      </c>
      <c r="F447" s="237">
        <v>150</v>
      </c>
      <c r="G447" s="237">
        <v>150</v>
      </c>
      <c r="H447" s="237">
        <v>150</v>
      </c>
      <c r="I447" s="66"/>
      <c r="J447" s="38"/>
    </row>
    <row r="448" spans="1:10" x14ac:dyDescent="0.2">
      <c r="A448" s="424">
        <v>917</v>
      </c>
      <c r="B448" s="426"/>
      <c r="C448" s="214" t="s">
        <v>237</v>
      </c>
      <c r="D448" s="543">
        <v>600</v>
      </c>
      <c r="E448" s="230">
        <v>600</v>
      </c>
      <c r="F448" s="237">
        <v>300</v>
      </c>
      <c r="G448" s="237">
        <v>300</v>
      </c>
      <c r="H448" s="237">
        <v>300</v>
      </c>
      <c r="I448" s="66"/>
      <c r="J448" s="38"/>
    </row>
    <row r="449" spans="1:10" s="50" customFormat="1" ht="12.75" x14ac:dyDescent="0.2">
      <c r="A449" s="424">
        <v>917</v>
      </c>
      <c r="B449" s="426"/>
      <c r="C449" s="214" t="s">
        <v>238</v>
      </c>
      <c r="D449" s="543">
        <v>500</v>
      </c>
      <c r="E449" s="230">
        <v>500</v>
      </c>
      <c r="F449" s="237">
        <v>500</v>
      </c>
      <c r="G449" s="237">
        <v>500</v>
      </c>
      <c r="H449" s="237">
        <v>500</v>
      </c>
      <c r="I449" s="66"/>
      <c r="J449" s="38"/>
    </row>
    <row r="450" spans="1:10" s="50" customFormat="1" ht="12.75" x14ac:dyDescent="0.2">
      <c r="A450" s="424">
        <v>917</v>
      </c>
      <c r="B450" s="426"/>
      <c r="C450" s="214" t="s">
        <v>378</v>
      </c>
      <c r="D450" s="543">
        <v>1000</v>
      </c>
      <c r="E450" s="230">
        <v>1000</v>
      </c>
      <c r="F450" s="237">
        <v>1000</v>
      </c>
      <c r="G450" s="237">
        <v>1000</v>
      </c>
      <c r="H450" s="237">
        <v>1000</v>
      </c>
      <c r="I450" s="66"/>
      <c r="J450" s="38"/>
    </row>
    <row r="451" spans="1:10" s="50" customFormat="1" ht="12.75" x14ac:dyDescent="0.2">
      <c r="A451" s="424">
        <v>917</v>
      </c>
      <c r="B451" s="426"/>
      <c r="C451" s="214" t="s">
        <v>457</v>
      </c>
      <c r="D451" s="543">
        <v>3500</v>
      </c>
      <c r="E451" s="230">
        <v>3500</v>
      </c>
      <c r="F451" s="237">
        <v>3500</v>
      </c>
      <c r="G451" s="237">
        <v>3500</v>
      </c>
      <c r="H451" s="237">
        <v>3500</v>
      </c>
      <c r="I451" s="66"/>
      <c r="J451" s="38"/>
    </row>
    <row r="452" spans="1:10" s="48" customFormat="1" ht="12.75" x14ac:dyDescent="0.2">
      <c r="A452" s="424">
        <v>917</v>
      </c>
      <c r="B452" s="426"/>
      <c r="C452" s="214" t="s">
        <v>524</v>
      </c>
      <c r="D452" s="543">
        <v>250</v>
      </c>
      <c r="E452" s="230">
        <v>250</v>
      </c>
      <c r="F452" s="237">
        <v>250</v>
      </c>
      <c r="G452" s="237">
        <v>250</v>
      </c>
      <c r="H452" s="237">
        <v>250</v>
      </c>
      <c r="I452" s="66"/>
      <c r="J452" s="38"/>
    </row>
    <row r="453" spans="1:10" s="48" customFormat="1" ht="12.75" x14ac:dyDescent="0.2">
      <c r="A453" s="424">
        <v>917</v>
      </c>
      <c r="B453" s="426"/>
      <c r="C453" s="214" t="s">
        <v>627</v>
      </c>
      <c r="D453" s="543">
        <v>450</v>
      </c>
      <c r="E453" s="230">
        <v>450</v>
      </c>
      <c r="F453" s="237">
        <v>450</v>
      </c>
      <c r="G453" s="237">
        <v>450</v>
      </c>
      <c r="H453" s="237">
        <v>450</v>
      </c>
      <c r="I453" s="66"/>
      <c r="J453" s="38"/>
    </row>
    <row r="454" spans="1:10" x14ac:dyDescent="0.2">
      <c r="A454" s="424">
        <v>917</v>
      </c>
      <c r="B454" s="426"/>
      <c r="C454" s="214" t="s">
        <v>236</v>
      </c>
      <c r="D454" s="543">
        <v>600</v>
      </c>
      <c r="E454" s="230">
        <v>600</v>
      </c>
      <c r="F454" s="237">
        <v>600</v>
      </c>
      <c r="G454" s="237">
        <v>600</v>
      </c>
      <c r="H454" s="237">
        <v>600</v>
      </c>
      <c r="I454" s="66"/>
      <c r="J454" s="38"/>
    </row>
    <row r="455" spans="1:10" x14ac:dyDescent="0.2">
      <c r="A455" s="424">
        <v>917</v>
      </c>
      <c r="B455" s="426"/>
      <c r="C455" s="214" t="s">
        <v>377</v>
      </c>
      <c r="D455" s="543">
        <v>900</v>
      </c>
      <c r="E455" s="230">
        <v>550</v>
      </c>
      <c r="F455" s="237">
        <v>550</v>
      </c>
      <c r="G455" s="237">
        <v>550</v>
      </c>
      <c r="H455" s="237">
        <v>550</v>
      </c>
      <c r="I455" s="66"/>
      <c r="J455" s="38"/>
    </row>
    <row r="456" spans="1:10" ht="33.75" x14ac:dyDescent="0.2">
      <c r="A456" s="424">
        <v>917</v>
      </c>
      <c r="B456" s="426"/>
      <c r="C456" s="214" t="s">
        <v>719</v>
      </c>
      <c r="D456" s="543">
        <v>3450</v>
      </c>
      <c r="E456" s="230">
        <v>3450</v>
      </c>
      <c r="F456" s="237">
        <v>3450</v>
      </c>
      <c r="G456" s="237">
        <v>3450</v>
      </c>
      <c r="H456" s="237">
        <v>3450</v>
      </c>
      <c r="I456" s="66"/>
      <c r="J456" s="38"/>
    </row>
    <row r="457" spans="1:10" x14ac:dyDescent="0.2">
      <c r="A457" s="424">
        <v>917</v>
      </c>
      <c r="B457" s="426"/>
      <c r="C457" s="214" t="s">
        <v>522</v>
      </c>
      <c r="D457" s="543">
        <v>4000</v>
      </c>
      <c r="E457" s="230">
        <v>3000</v>
      </c>
      <c r="F457" s="237">
        <v>0</v>
      </c>
      <c r="G457" s="237">
        <v>1000</v>
      </c>
      <c r="H457" s="237">
        <v>0</v>
      </c>
      <c r="I457" s="66"/>
      <c r="J457" s="38"/>
    </row>
    <row r="458" spans="1:10" x14ac:dyDescent="0.2">
      <c r="A458" s="424">
        <v>917</v>
      </c>
      <c r="B458" s="426"/>
      <c r="C458" s="214" t="s">
        <v>720</v>
      </c>
      <c r="D458" s="543">
        <v>0</v>
      </c>
      <c r="E458" s="230">
        <v>666</v>
      </c>
      <c r="F458" s="237">
        <v>0</v>
      </c>
      <c r="G458" s="237">
        <v>0</v>
      </c>
      <c r="H458" s="237">
        <v>0</v>
      </c>
      <c r="I458" s="66"/>
      <c r="J458" s="38"/>
    </row>
    <row r="459" spans="1:10" x14ac:dyDescent="0.2">
      <c r="A459" s="424">
        <v>917</v>
      </c>
      <c r="B459" s="426"/>
      <c r="C459" s="214" t="s">
        <v>458</v>
      </c>
      <c r="D459" s="543">
        <v>100</v>
      </c>
      <c r="E459" s="230">
        <v>100</v>
      </c>
      <c r="F459" s="237">
        <v>100</v>
      </c>
      <c r="G459" s="237">
        <v>0</v>
      </c>
      <c r="H459" s="237">
        <v>0</v>
      </c>
      <c r="I459" s="66"/>
      <c r="J459" s="38"/>
    </row>
    <row r="460" spans="1:10" ht="22.5" x14ac:dyDescent="0.2">
      <c r="A460" s="424">
        <v>917</v>
      </c>
      <c r="B460" s="426"/>
      <c r="C460" s="210" t="s">
        <v>289</v>
      </c>
      <c r="D460" s="543">
        <v>200</v>
      </c>
      <c r="E460" s="230">
        <v>200</v>
      </c>
      <c r="F460" s="237">
        <v>200</v>
      </c>
      <c r="G460" s="237">
        <v>200</v>
      </c>
      <c r="H460" s="237">
        <v>200</v>
      </c>
      <c r="I460" s="66"/>
      <c r="J460" s="38"/>
    </row>
    <row r="461" spans="1:10" x14ac:dyDescent="0.2">
      <c r="A461" s="424">
        <v>917</v>
      </c>
      <c r="B461" s="426"/>
      <c r="C461" s="214" t="s">
        <v>721</v>
      </c>
      <c r="D461" s="543">
        <v>0</v>
      </c>
      <c r="E461" s="230">
        <v>0</v>
      </c>
      <c r="F461" s="237">
        <v>0</v>
      </c>
      <c r="G461" s="237">
        <v>0</v>
      </c>
      <c r="H461" s="237">
        <v>0</v>
      </c>
      <c r="I461" s="66"/>
      <c r="J461" s="38"/>
    </row>
    <row r="462" spans="1:10" x14ac:dyDescent="0.2">
      <c r="A462" s="424">
        <v>917</v>
      </c>
      <c r="B462" s="426"/>
      <c r="C462" s="214" t="s">
        <v>628</v>
      </c>
      <c r="D462" s="543">
        <v>1000</v>
      </c>
      <c r="E462" s="230">
        <v>1500</v>
      </c>
      <c r="F462" s="237">
        <v>1500</v>
      </c>
      <c r="G462" s="237">
        <v>1500</v>
      </c>
      <c r="H462" s="237">
        <v>1500</v>
      </c>
      <c r="I462" s="66"/>
      <c r="J462" s="38"/>
    </row>
    <row r="463" spans="1:10" ht="22.5" x14ac:dyDescent="0.2">
      <c r="A463" s="424">
        <v>917</v>
      </c>
      <c r="B463" s="426"/>
      <c r="C463" s="214" t="s">
        <v>629</v>
      </c>
      <c r="D463" s="543">
        <v>2000</v>
      </c>
      <c r="E463" s="230">
        <v>0</v>
      </c>
      <c r="F463" s="237">
        <v>0</v>
      </c>
      <c r="G463" s="237">
        <v>0</v>
      </c>
      <c r="H463" s="237">
        <v>0</v>
      </c>
      <c r="I463" s="66"/>
      <c r="J463" s="38"/>
    </row>
    <row r="464" spans="1:10" ht="22.5" x14ac:dyDescent="0.2">
      <c r="A464" s="424">
        <v>917</v>
      </c>
      <c r="B464" s="426"/>
      <c r="C464" s="214" t="s">
        <v>523</v>
      </c>
      <c r="D464" s="543">
        <v>3500</v>
      </c>
      <c r="E464" s="230">
        <v>2000</v>
      </c>
      <c r="F464" s="237">
        <v>2000</v>
      </c>
      <c r="G464" s="237">
        <v>2000</v>
      </c>
      <c r="H464" s="237">
        <v>2000</v>
      </c>
      <c r="I464" s="66"/>
      <c r="J464" s="38"/>
    </row>
    <row r="465" spans="1:10" x14ac:dyDescent="0.2">
      <c r="A465" s="424">
        <v>917</v>
      </c>
      <c r="B465" s="426"/>
      <c r="C465" s="214" t="s">
        <v>722</v>
      </c>
      <c r="D465" s="543">
        <v>0</v>
      </c>
      <c r="E465" s="230">
        <v>0</v>
      </c>
      <c r="F465" s="237">
        <v>0</v>
      </c>
      <c r="G465" s="237">
        <v>0</v>
      </c>
      <c r="H465" s="237">
        <v>0</v>
      </c>
      <c r="I465" s="66"/>
      <c r="J465" s="38"/>
    </row>
    <row r="466" spans="1:10" ht="22.5" x14ac:dyDescent="0.2">
      <c r="A466" s="424">
        <v>917</v>
      </c>
      <c r="B466" s="426"/>
      <c r="C466" s="214" t="s">
        <v>723</v>
      </c>
      <c r="D466" s="543">
        <v>0</v>
      </c>
      <c r="E466" s="230">
        <v>78</v>
      </c>
      <c r="F466" s="237">
        <v>0</v>
      </c>
      <c r="G466" s="237">
        <v>0</v>
      </c>
      <c r="H466" s="237">
        <v>0</v>
      </c>
      <c r="I466" s="66"/>
      <c r="J466" s="38"/>
    </row>
    <row r="467" spans="1:10" x14ac:dyDescent="0.2">
      <c r="A467" s="424">
        <v>917</v>
      </c>
      <c r="B467" s="426"/>
      <c r="C467" s="214" t="s">
        <v>724</v>
      </c>
      <c r="D467" s="543">
        <v>0</v>
      </c>
      <c r="E467" s="230">
        <v>161</v>
      </c>
      <c r="F467" s="237">
        <v>0</v>
      </c>
      <c r="G467" s="237">
        <v>0</v>
      </c>
      <c r="H467" s="237">
        <v>0</v>
      </c>
      <c r="I467" s="66"/>
      <c r="J467" s="38"/>
    </row>
    <row r="468" spans="1:10" x14ac:dyDescent="0.2">
      <c r="A468" s="424">
        <v>917</v>
      </c>
      <c r="B468" s="426"/>
      <c r="C468" s="214" t="s">
        <v>725</v>
      </c>
      <c r="D468" s="543">
        <v>0</v>
      </c>
      <c r="E468" s="230">
        <v>400</v>
      </c>
      <c r="F468" s="237">
        <v>400</v>
      </c>
      <c r="G468" s="237">
        <v>400</v>
      </c>
      <c r="H468" s="237">
        <v>400</v>
      </c>
      <c r="I468" s="66"/>
      <c r="J468" s="38"/>
    </row>
    <row r="469" spans="1:10" x14ac:dyDescent="0.2">
      <c r="A469" s="424">
        <v>917</v>
      </c>
      <c r="B469" s="426"/>
      <c r="C469" s="214" t="s">
        <v>726</v>
      </c>
      <c r="D469" s="543">
        <v>0</v>
      </c>
      <c r="E469" s="230">
        <v>1000</v>
      </c>
      <c r="F469" s="237">
        <v>0</v>
      </c>
      <c r="G469" s="237">
        <v>0</v>
      </c>
      <c r="H469" s="237">
        <v>0</v>
      </c>
      <c r="I469" s="66"/>
      <c r="J469" s="38"/>
    </row>
    <row r="470" spans="1:10" x14ac:dyDescent="0.2">
      <c r="A470" s="424">
        <v>917</v>
      </c>
      <c r="B470" s="426"/>
      <c r="C470" s="214" t="s">
        <v>727</v>
      </c>
      <c r="D470" s="543">
        <v>0</v>
      </c>
      <c r="E470" s="230">
        <v>1000</v>
      </c>
      <c r="F470" s="237">
        <v>0</v>
      </c>
      <c r="G470" s="237">
        <v>0</v>
      </c>
      <c r="H470" s="237">
        <v>0</v>
      </c>
      <c r="I470" s="66"/>
      <c r="J470" s="38"/>
    </row>
    <row r="471" spans="1:10" x14ac:dyDescent="0.2">
      <c r="A471" s="424">
        <v>917</v>
      </c>
      <c r="B471" s="426"/>
      <c r="C471" s="214" t="s">
        <v>728</v>
      </c>
      <c r="D471" s="543">
        <v>0</v>
      </c>
      <c r="E471" s="230">
        <v>2500</v>
      </c>
      <c r="F471" s="237">
        <v>1000</v>
      </c>
      <c r="G471" s="237">
        <v>1000</v>
      </c>
      <c r="H471" s="237">
        <v>0</v>
      </c>
      <c r="I471" s="66"/>
      <c r="J471" s="38"/>
    </row>
    <row r="472" spans="1:10" x14ac:dyDescent="0.2">
      <c r="A472" s="424">
        <v>917</v>
      </c>
      <c r="B472" s="426"/>
      <c r="C472" s="251" t="s">
        <v>404</v>
      </c>
      <c r="D472" s="247"/>
      <c r="E472" s="211"/>
      <c r="F472" s="457"/>
      <c r="G472" s="457"/>
      <c r="H472" s="457"/>
      <c r="I472" s="66"/>
      <c r="J472" s="38"/>
    </row>
    <row r="473" spans="1:10" x14ac:dyDescent="0.2">
      <c r="A473" s="424">
        <v>917</v>
      </c>
      <c r="B473" s="426"/>
      <c r="C473" s="65"/>
      <c r="D473" s="68"/>
      <c r="E473" s="145"/>
      <c r="F473" s="66"/>
      <c r="G473" s="66"/>
      <c r="H473" s="66"/>
      <c r="I473" s="66"/>
      <c r="J473" s="38"/>
    </row>
    <row r="474" spans="1:10" s="50" customFormat="1" ht="12.75" x14ac:dyDescent="0.2">
      <c r="A474" s="424">
        <v>917</v>
      </c>
      <c r="B474" s="425" t="s">
        <v>37</v>
      </c>
      <c r="C474" s="358" t="s">
        <v>320</v>
      </c>
      <c r="D474" s="67">
        <v>33091.25</v>
      </c>
      <c r="E474" s="67">
        <v>34091.25</v>
      </c>
      <c r="F474" s="67">
        <v>32591.25</v>
      </c>
      <c r="G474" s="67">
        <v>32591.25</v>
      </c>
      <c r="H474" s="67">
        <v>27591.25</v>
      </c>
      <c r="I474" s="344"/>
      <c r="J474" s="42"/>
    </row>
    <row r="475" spans="1:10" s="50" customFormat="1" ht="12.75" x14ac:dyDescent="0.2">
      <c r="A475" s="424">
        <v>917</v>
      </c>
      <c r="B475" s="426"/>
      <c r="C475" s="233" t="s">
        <v>163</v>
      </c>
      <c r="D475" s="543">
        <v>2640</v>
      </c>
      <c r="E475" s="145">
        <v>2640</v>
      </c>
      <c r="F475" s="66">
        <v>2640</v>
      </c>
      <c r="G475" s="66">
        <v>2640</v>
      </c>
      <c r="H475" s="66">
        <v>2640</v>
      </c>
      <c r="I475" s="66"/>
      <c r="J475" s="38"/>
    </row>
    <row r="476" spans="1:10" s="50" customFormat="1" ht="12.75" x14ac:dyDescent="0.2">
      <c r="A476" s="424">
        <v>917</v>
      </c>
      <c r="B476" s="426"/>
      <c r="C476" s="210" t="s">
        <v>461</v>
      </c>
      <c r="D476" s="543">
        <v>5000</v>
      </c>
      <c r="E476" s="145">
        <v>5000</v>
      </c>
      <c r="F476" s="66">
        <v>5000</v>
      </c>
      <c r="G476" s="66">
        <v>5000</v>
      </c>
      <c r="H476" s="66">
        <v>0</v>
      </c>
      <c r="I476" s="66"/>
      <c r="J476" s="38"/>
    </row>
    <row r="477" spans="1:10" s="50" customFormat="1" ht="12.75" x14ac:dyDescent="0.2">
      <c r="A477" s="424">
        <v>917</v>
      </c>
      <c r="B477" s="426"/>
      <c r="C477" s="233" t="s">
        <v>462</v>
      </c>
      <c r="D477" s="550">
        <v>13000</v>
      </c>
      <c r="E477" s="230">
        <v>12000</v>
      </c>
      <c r="F477" s="237">
        <v>12000</v>
      </c>
      <c r="G477" s="237">
        <v>12000</v>
      </c>
      <c r="H477" s="237">
        <v>12000</v>
      </c>
      <c r="I477" s="66"/>
      <c r="J477" s="38"/>
    </row>
    <row r="478" spans="1:10" s="50" customFormat="1" ht="12.75" x14ac:dyDescent="0.2">
      <c r="A478" s="424">
        <v>917</v>
      </c>
      <c r="B478" s="426"/>
      <c r="C478" s="233" t="s">
        <v>463</v>
      </c>
      <c r="D478" s="550">
        <v>9000</v>
      </c>
      <c r="E478" s="230">
        <v>9000</v>
      </c>
      <c r="F478" s="237">
        <v>9000</v>
      </c>
      <c r="G478" s="237">
        <v>9000</v>
      </c>
      <c r="H478" s="237">
        <v>9000</v>
      </c>
      <c r="I478" s="66"/>
      <c r="J478" s="38"/>
    </row>
    <row r="479" spans="1:10" s="50" customFormat="1" ht="12.75" x14ac:dyDescent="0.2">
      <c r="A479" s="424">
        <v>917</v>
      </c>
      <c r="B479" s="426"/>
      <c r="C479" s="233" t="s">
        <v>118</v>
      </c>
      <c r="D479" s="550">
        <v>1581.25</v>
      </c>
      <c r="E479" s="230">
        <v>1581.25</v>
      </c>
      <c r="F479" s="237">
        <v>1581.25</v>
      </c>
      <c r="G479" s="237">
        <v>1581.25</v>
      </c>
      <c r="H479" s="237">
        <v>1581.25</v>
      </c>
      <c r="I479" s="66"/>
      <c r="J479" s="38"/>
    </row>
    <row r="480" spans="1:10" s="50" customFormat="1" ht="12.75" x14ac:dyDescent="0.2">
      <c r="A480" s="424">
        <v>917</v>
      </c>
      <c r="B480" s="426"/>
      <c r="C480" s="210" t="s">
        <v>214</v>
      </c>
      <c r="D480" s="543">
        <v>200</v>
      </c>
      <c r="E480" s="145">
        <v>200</v>
      </c>
      <c r="F480" s="237">
        <v>200</v>
      </c>
      <c r="G480" s="237">
        <v>200</v>
      </c>
      <c r="H480" s="237">
        <v>200</v>
      </c>
      <c r="I480" s="66"/>
      <c r="J480" s="38"/>
    </row>
    <row r="481" spans="1:10" s="50" customFormat="1" ht="22.5" x14ac:dyDescent="0.2">
      <c r="A481" s="424">
        <v>917</v>
      </c>
      <c r="B481" s="426"/>
      <c r="C481" s="210" t="s">
        <v>278</v>
      </c>
      <c r="D481" s="543">
        <v>200</v>
      </c>
      <c r="E481" s="145">
        <v>200</v>
      </c>
      <c r="F481" s="237">
        <v>200</v>
      </c>
      <c r="G481" s="237">
        <v>200</v>
      </c>
      <c r="H481" s="237">
        <v>200</v>
      </c>
      <c r="I481" s="66"/>
      <c r="J481" s="38"/>
    </row>
    <row r="482" spans="1:10" s="50" customFormat="1" ht="12.75" x14ac:dyDescent="0.2">
      <c r="A482" s="424">
        <v>917</v>
      </c>
      <c r="B482" s="426"/>
      <c r="C482" s="210" t="s">
        <v>464</v>
      </c>
      <c r="D482" s="543">
        <v>400</v>
      </c>
      <c r="E482" s="145">
        <v>400</v>
      </c>
      <c r="F482" s="237">
        <v>400</v>
      </c>
      <c r="G482" s="237">
        <v>400</v>
      </c>
      <c r="H482" s="237">
        <v>400</v>
      </c>
      <c r="I482" s="66"/>
      <c r="J482" s="38"/>
    </row>
    <row r="483" spans="1:10" s="50" customFormat="1" ht="12.75" x14ac:dyDescent="0.2">
      <c r="A483" s="424">
        <v>917</v>
      </c>
      <c r="B483" s="426"/>
      <c r="C483" s="210" t="s">
        <v>537</v>
      </c>
      <c r="D483" s="543">
        <v>70</v>
      </c>
      <c r="E483" s="145">
        <v>70</v>
      </c>
      <c r="F483" s="237">
        <v>70</v>
      </c>
      <c r="G483" s="237">
        <v>70</v>
      </c>
      <c r="H483" s="237">
        <v>70</v>
      </c>
      <c r="I483" s="66"/>
      <c r="J483" s="38"/>
    </row>
    <row r="484" spans="1:10" s="50" customFormat="1" ht="12.75" x14ac:dyDescent="0.2">
      <c r="A484" s="424">
        <v>917</v>
      </c>
      <c r="B484" s="426"/>
      <c r="C484" s="210" t="s">
        <v>489</v>
      </c>
      <c r="D484" s="543">
        <v>1000</v>
      </c>
      <c r="E484" s="145">
        <v>3000</v>
      </c>
      <c r="F484" s="237">
        <v>1500</v>
      </c>
      <c r="G484" s="237">
        <v>1500</v>
      </c>
      <c r="H484" s="237">
        <v>1500</v>
      </c>
      <c r="I484" s="66"/>
      <c r="J484" s="38"/>
    </row>
    <row r="485" spans="1:10" s="50" customFormat="1" ht="12.75" x14ac:dyDescent="0.2">
      <c r="A485" s="424">
        <v>917</v>
      </c>
      <c r="B485" s="426"/>
      <c r="C485" s="210" t="s">
        <v>404</v>
      </c>
      <c r="D485" s="543"/>
      <c r="E485" s="145"/>
      <c r="F485" s="66"/>
      <c r="G485" s="66"/>
      <c r="H485" s="66"/>
      <c r="I485" s="66"/>
      <c r="J485" s="38"/>
    </row>
    <row r="486" spans="1:10" s="50" customFormat="1" ht="12.75" x14ac:dyDescent="0.2">
      <c r="A486" s="424">
        <v>917</v>
      </c>
      <c r="B486" s="426"/>
      <c r="C486" s="233"/>
      <c r="D486" s="550"/>
      <c r="E486" s="230"/>
      <c r="F486" s="237"/>
      <c r="G486" s="237"/>
      <c r="H486" s="237"/>
      <c r="I486" s="66"/>
      <c r="J486" s="38"/>
    </row>
    <row r="487" spans="1:10" s="50" customFormat="1" ht="12.75" x14ac:dyDescent="0.2">
      <c r="A487" s="424">
        <v>917</v>
      </c>
      <c r="B487" s="425" t="s">
        <v>46</v>
      </c>
      <c r="C487" s="358" t="s">
        <v>250</v>
      </c>
      <c r="D487" s="67">
        <v>0</v>
      </c>
      <c r="E487" s="67">
        <v>0</v>
      </c>
      <c r="F487" s="67">
        <v>0</v>
      </c>
      <c r="G487" s="67">
        <v>0</v>
      </c>
      <c r="H487" s="67">
        <v>0</v>
      </c>
      <c r="I487" s="344"/>
      <c r="J487" s="42"/>
    </row>
    <row r="488" spans="1:10" s="50" customFormat="1" ht="12.75" x14ac:dyDescent="0.2">
      <c r="A488" s="424">
        <v>917</v>
      </c>
      <c r="B488" s="426"/>
      <c r="C488" s="65"/>
      <c r="D488" s="68"/>
      <c r="E488" s="145"/>
      <c r="F488" s="66"/>
      <c r="G488" s="66"/>
      <c r="H488" s="66"/>
      <c r="I488" s="66"/>
      <c r="J488" s="38"/>
    </row>
    <row r="489" spans="1:10" s="48" customFormat="1" ht="12.75" x14ac:dyDescent="0.2">
      <c r="A489" s="424">
        <v>917</v>
      </c>
      <c r="B489" s="425">
        <v>21</v>
      </c>
      <c r="C489" s="308" t="s">
        <v>321</v>
      </c>
      <c r="D489" s="67">
        <v>27478.959999999999</v>
      </c>
      <c r="E489" s="67">
        <v>28228.959999999999</v>
      </c>
      <c r="F489" s="67">
        <v>29001.46</v>
      </c>
      <c r="G489" s="67">
        <v>29797.134999999998</v>
      </c>
      <c r="H489" s="67">
        <v>30616.680249999998</v>
      </c>
      <c r="I489" s="344"/>
      <c r="J489" s="42"/>
    </row>
    <row r="490" spans="1:10" s="48" customFormat="1" ht="12.75" x14ac:dyDescent="0.2">
      <c r="A490" s="424">
        <v>917</v>
      </c>
      <c r="B490" s="426"/>
      <c r="C490" s="210" t="s">
        <v>162</v>
      </c>
      <c r="D490" s="543">
        <v>25000</v>
      </c>
      <c r="E490" s="230">
        <v>25750</v>
      </c>
      <c r="F490" s="237">
        <v>26522.5</v>
      </c>
      <c r="G490" s="237">
        <v>27318.174999999999</v>
      </c>
      <c r="H490" s="237">
        <v>28137.720249999998</v>
      </c>
      <c r="I490" s="66"/>
      <c r="J490" s="38"/>
    </row>
    <row r="491" spans="1:10" s="48" customFormat="1" ht="12.75" x14ac:dyDescent="0.2">
      <c r="A491" s="424">
        <v>917</v>
      </c>
      <c r="B491" s="426"/>
      <c r="C491" s="210" t="s">
        <v>258</v>
      </c>
      <c r="D491" s="543">
        <v>800</v>
      </c>
      <c r="E491" s="230">
        <v>800</v>
      </c>
      <c r="F491" s="237">
        <v>800</v>
      </c>
      <c r="G491" s="237">
        <v>800</v>
      </c>
      <c r="H491" s="237">
        <v>800</v>
      </c>
      <c r="I491" s="66"/>
      <c r="J491" s="38"/>
    </row>
    <row r="492" spans="1:10" s="48" customFormat="1" ht="12.75" x14ac:dyDescent="0.2">
      <c r="A492" s="424">
        <v>917</v>
      </c>
      <c r="B492" s="426"/>
      <c r="C492" s="214" t="s">
        <v>235</v>
      </c>
      <c r="D492" s="543">
        <v>80</v>
      </c>
      <c r="E492" s="230">
        <v>80</v>
      </c>
      <c r="F492" s="237">
        <v>80</v>
      </c>
      <c r="G492" s="237">
        <v>80</v>
      </c>
      <c r="H492" s="237">
        <v>80</v>
      </c>
      <c r="I492" s="66"/>
      <c r="J492" s="38"/>
    </row>
    <row r="493" spans="1:10" s="48" customFormat="1" ht="12.75" x14ac:dyDescent="0.2">
      <c r="A493" s="424">
        <v>917</v>
      </c>
      <c r="B493" s="426"/>
      <c r="C493" s="214" t="s">
        <v>350</v>
      </c>
      <c r="D493" s="543">
        <v>768.96</v>
      </c>
      <c r="E493" s="230">
        <v>768.96</v>
      </c>
      <c r="F493" s="237">
        <v>768.96</v>
      </c>
      <c r="G493" s="237">
        <v>768.96</v>
      </c>
      <c r="H493" s="237">
        <v>768.96</v>
      </c>
      <c r="I493" s="66"/>
      <c r="J493" s="38"/>
    </row>
    <row r="494" spans="1:10" s="48" customFormat="1" ht="12.75" x14ac:dyDescent="0.2">
      <c r="A494" s="424">
        <v>917</v>
      </c>
      <c r="B494" s="426"/>
      <c r="C494" s="214" t="s">
        <v>351</v>
      </c>
      <c r="D494" s="543">
        <v>410</v>
      </c>
      <c r="E494" s="230">
        <v>410</v>
      </c>
      <c r="F494" s="237">
        <v>410</v>
      </c>
      <c r="G494" s="237">
        <v>410</v>
      </c>
      <c r="H494" s="237">
        <v>410</v>
      </c>
      <c r="I494" s="66"/>
      <c r="J494" s="38"/>
    </row>
    <row r="495" spans="1:10" s="48" customFormat="1" ht="12.75" x14ac:dyDescent="0.2">
      <c r="A495" s="424">
        <v>917</v>
      </c>
      <c r="B495" s="426"/>
      <c r="C495" s="612" t="s">
        <v>780</v>
      </c>
      <c r="D495" s="543">
        <v>0</v>
      </c>
      <c r="E495" s="230"/>
      <c r="F495" s="237"/>
      <c r="G495" s="237"/>
      <c r="H495" s="237"/>
      <c r="I495" s="66"/>
      <c r="J495" s="38"/>
    </row>
    <row r="496" spans="1:10" s="48" customFormat="1" ht="12.75" x14ac:dyDescent="0.2">
      <c r="A496" s="424">
        <v>917</v>
      </c>
      <c r="B496" s="426"/>
      <c r="C496" s="450" t="s">
        <v>530</v>
      </c>
      <c r="D496" s="543">
        <v>420</v>
      </c>
      <c r="E496" s="230">
        <v>420</v>
      </c>
      <c r="F496" s="237">
        <v>420</v>
      </c>
      <c r="G496" s="237">
        <v>420</v>
      </c>
      <c r="H496" s="237">
        <v>420</v>
      </c>
      <c r="I496" s="66"/>
      <c r="J496" s="38"/>
    </row>
    <row r="497" spans="1:11" s="48" customFormat="1" ht="12.75" x14ac:dyDescent="0.2">
      <c r="A497" s="424">
        <v>917</v>
      </c>
      <c r="B497" s="426"/>
      <c r="C497" s="214"/>
      <c r="D497" s="543"/>
      <c r="E497" s="230"/>
      <c r="F497" s="237"/>
      <c r="G497" s="237"/>
      <c r="H497" s="237"/>
      <c r="I497" s="66"/>
      <c r="J497" s="38"/>
    </row>
    <row r="498" spans="1:11" s="50" customFormat="1" ht="12.75" x14ac:dyDescent="0.2">
      <c r="A498" s="296">
        <v>919</v>
      </c>
      <c r="B498" s="296" t="s">
        <v>11</v>
      </c>
      <c r="C498" s="298" t="s">
        <v>157</v>
      </c>
      <c r="D498" s="299">
        <v>12926.835779999999</v>
      </c>
      <c r="E498" s="299">
        <v>3345.5267800000001</v>
      </c>
      <c r="F498" s="299">
        <v>0</v>
      </c>
      <c r="G498" s="299">
        <v>0</v>
      </c>
      <c r="H498" s="299">
        <v>0</v>
      </c>
      <c r="I498" s="344"/>
      <c r="J498" s="42"/>
    </row>
    <row r="499" spans="1:11" s="50" customFormat="1" ht="12.75" x14ac:dyDescent="0.2">
      <c r="A499" s="424">
        <v>919</v>
      </c>
      <c r="B499" s="426" t="s">
        <v>18</v>
      </c>
      <c r="C499" s="350" t="s">
        <v>178</v>
      </c>
      <c r="D499" s="301">
        <v>12926.835779999999</v>
      </c>
      <c r="E499" s="301">
        <v>3345.5267800000001</v>
      </c>
      <c r="F499" s="301">
        <v>0</v>
      </c>
      <c r="G499" s="301">
        <v>0</v>
      </c>
      <c r="H499" s="301">
        <v>0</v>
      </c>
      <c r="I499" s="344"/>
      <c r="J499" s="42"/>
    </row>
    <row r="500" spans="1:11" s="50" customFormat="1" ht="12.75" x14ac:dyDescent="0.2">
      <c r="A500" s="424">
        <v>919</v>
      </c>
      <c r="B500" s="426"/>
      <c r="C500" s="345" t="s">
        <v>694</v>
      </c>
      <c r="D500" s="543">
        <v>0</v>
      </c>
      <c r="E500" s="230">
        <v>0</v>
      </c>
      <c r="F500" s="237">
        <v>0</v>
      </c>
      <c r="G500" s="237">
        <v>0</v>
      </c>
      <c r="H500" s="237">
        <v>0</v>
      </c>
      <c r="I500" s="123"/>
      <c r="J500" s="764"/>
    </row>
    <row r="501" spans="1:11" s="50" customFormat="1" ht="12.75" x14ac:dyDescent="0.2">
      <c r="A501" s="424">
        <v>919</v>
      </c>
      <c r="B501" s="426"/>
      <c r="C501" s="131" t="s">
        <v>401</v>
      </c>
      <c r="D501" s="543">
        <v>0</v>
      </c>
      <c r="E501" s="230">
        <v>0</v>
      </c>
      <c r="F501" s="237">
        <v>0</v>
      </c>
      <c r="G501" s="237">
        <v>0</v>
      </c>
      <c r="H501" s="237">
        <v>0</v>
      </c>
      <c r="I501" s="123"/>
      <c r="J501" s="764"/>
    </row>
    <row r="502" spans="1:11" s="50" customFormat="1" ht="12.75" x14ac:dyDescent="0.2">
      <c r="A502" s="424">
        <v>919</v>
      </c>
      <c r="B502" s="426"/>
      <c r="C502" s="131" t="s">
        <v>402</v>
      </c>
      <c r="D502" s="543">
        <v>0</v>
      </c>
      <c r="E502" s="230">
        <v>0</v>
      </c>
      <c r="F502" s="237">
        <v>0</v>
      </c>
      <c r="G502" s="237">
        <v>0</v>
      </c>
      <c r="H502" s="237">
        <v>0</v>
      </c>
      <c r="I502" s="123"/>
      <c r="J502" s="764"/>
    </row>
    <row r="503" spans="1:11" s="48" customFormat="1" ht="12.75" x14ac:dyDescent="0.2">
      <c r="A503" s="424">
        <v>919</v>
      </c>
      <c r="B503" s="426"/>
      <c r="C503" s="345" t="s">
        <v>403</v>
      </c>
      <c r="D503" s="543">
        <v>12926.835779999999</v>
      </c>
      <c r="E503" s="230">
        <v>3345.5267800000001</v>
      </c>
      <c r="F503" s="237">
        <v>0</v>
      </c>
      <c r="G503" s="237">
        <v>0</v>
      </c>
      <c r="H503" s="237">
        <v>0</v>
      </c>
      <c r="I503" s="123"/>
      <c r="J503" s="764"/>
    </row>
    <row r="504" spans="1:11" s="209" customFormat="1" ht="13.9" customHeight="1" x14ac:dyDescent="0.2">
      <c r="A504" s="296">
        <v>920</v>
      </c>
      <c r="B504" s="296" t="s">
        <v>11</v>
      </c>
      <c r="C504" s="298" t="s">
        <v>99</v>
      </c>
      <c r="D504" s="299">
        <f>SUM(D505,D507,D509,D539,D548,D558,D563,D572,D588,D591,D594,D610,D622,D625)</f>
        <v>1492535.4682199999</v>
      </c>
      <c r="E504" s="299">
        <v>1339855.4682199999</v>
      </c>
      <c r="F504" s="299">
        <v>1079435.4682199999</v>
      </c>
      <c r="G504" s="299">
        <v>1186435.4682199999</v>
      </c>
      <c r="H504" s="299">
        <v>1159435.4682199999</v>
      </c>
      <c r="I504" s="344"/>
      <c r="J504" s="42"/>
    </row>
    <row r="505" spans="1:11" s="37" customFormat="1" x14ac:dyDescent="0.2">
      <c r="A505" s="424">
        <v>920</v>
      </c>
      <c r="B505" s="425" t="s">
        <v>9</v>
      </c>
      <c r="C505" s="308" t="s">
        <v>92</v>
      </c>
      <c r="D505" s="305">
        <v>0</v>
      </c>
      <c r="E505" s="305">
        <v>0</v>
      </c>
      <c r="F505" s="305">
        <v>0</v>
      </c>
      <c r="G505" s="305">
        <v>0</v>
      </c>
      <c r="H505" s="305">
        <v>0</v>
      </c>
      <c r="I505" s="333"/>
      <c r="J505" s="761"/>
    </row>
    <row r="506" spans="1:11" x14ac:dyDescent="0.2">
      <c r="A506" s="424">
        <v>920</v>
      </c>
      <c r="B506" s="425"/>
      <c r="C506" s="65" t="s">
        <v>641</v>
      </c>
      <c r="D506" s="304"/>
      <c r="E506" s="138"/>
      <c r="F506" s="123"/>
      <c r="G506" s="123"/>
      <c r="H506" s="123"/>
      <c r="I506" s="123"/>
      <c r="J506" s="764"/>
    </row>
    <row r="507" spans="1:11" x14ac:dyDescent="0.2">
      <c r="A507" s="424">
        <v>920</v>
      </c>
      <c r="B507" s="425" t="s">
        <v>16</v>
      </c>
      <c r="C507" s="308" t="s">
        <v>92</v>
      </c>
      <c r="D507" s="301">
        <v>25000</v>
      </c>
      <c r="E507" s="301">
        <v>0</v>
      </c>
      <c r="F507" s="301">
        <v>0</v>
      </c>
      <c r="G507" s="301">
        <v>0</v>
      </c>
      <c r="H507" s="301">
        <v>0</v>
      </c>
      <c r="I507" s="344"/>
      <c r="J507" s="42"/>
    </row>
    <row r="508" spans="1:11" s="48" customFormat="1" ht="12.75" x14ac:dyDescent="0.2">
      <c r="A508" s="424">
        <v>920</v>
      </c>
      <c r="B508" s="425"/>
      <c r="C508" s="65" t="s">
        <v>634</v>
      </c>
      <c r="D508" s="304">
        <v>25000</v>
      </c>
      <c r="E508" s="138">
        <v>0</v>
      </c>
      <c r="F508" s="123">
        <v>0</v>
      </c>
      <c r="G508" s="123">
        <v>0</v>
      </c>
      <c r="H508" s="123">
        <v>0</v>
      </c>
      <c r="I508" s="123"/>
      <c r="J508" s="764"/>
    </row>
    <row r="509" spans="1:11" s="48" customFormat="1" ht="12.75" x14ac:dyDescent="0.2">
      <c r="A509" s="424">
        <v>920</v>
      </c>
      <c r="B509" s="425" t="s">
        <v>22</v>
      </c>
      <c r="C509" s="352" t="s">
        <v>94</v>
      </c>
      <c r="D509" s="305">
        <v>213500</v>
      </c>
      <c r="E509" s="305">
        <v>328000</v>
      </c>
      <c r="F509" s="305">
        <v>295000</v>
      </c>
      <c r="G509" s="305">
        <v>140000</v>
      </c>
      <c r="H509" s="305">
        <v>50000</v>
      </c>
      <c r="I509" s="333"/>
      <c r="J509" s="761"/>
    </row>
    <row r="510" spans="1:11" x14ac:dyDescent="0.2">
      <c r="A510" s="424">
        <v>920</v>
      </c>
      <c r="B510" s="428"/>
      <c r="C510" s="65" t="s">
        <v>643</v>
      </c>
      <c r="D510" s="543">
        <v>213500</v>
      </c>
      <c r="E510" s="138">
        <v>328000</v>
      </c>
      <c r="F510" s="123">
        <v>295000</v>
      </c>
      <c r="G510" s="123">
        <v>140000</v>
      </c>
      <c r="H510" s="123">
        <v>50000</v>
      </c>
      <c r="I510" s="643"/>
      <c r="J510" s="764"/>
    </row>
    <row r="511" spans="1:11" x14ac:dyDescent="0.2">
      <c r="A511" s="424">
        <v>920</v>
      </c>
      <c r="B511" s="428"/>
      <c r="C511" s="312" t="s">
        <v>176</v>
      </c>
      <c r="D511" s="543"/>
      <c r="E511" s="167"/>
      <c r="F511" s="318"/>
      <c r="G511" s="318"/>
      <c r="H511" s="318"/>
      <c r="I511" s="123"/>
      <c r="J511" s="765"/>
    </row>
    <row r="512" spans="1:11" s="48" customFormat="1" ht="22.5" customHeight="1" x14ac:dyDescent="0.2">
      <c r="A512" s="424">
        <v>920</v>
      </c>
      <c r="B512" s="428"/>
      <c r="C512" s="214" t="s">
        <v>511</v>
      </c>
      <c r="D512" s="543">
        <v>30000</v>
      </c>
      <c r="E512" s="138">
        <v>90000</v>
      </c>
      <c r="F512" s="237">
        <v>100000</v>
      </c>
      <c r="G512" s="237">
        <v>0</v>
      </c>
      <c r="H512" s="237">
        <v>0</v>
      </c>
      <c r="I512" s="123"/>
      <c r="J512" s="765"/>
      <c r="K512" s="664"/>
    </row>
    <row r="513" spans="1:10" s="48" customFormat="1" ht="22.5" x14ac:dyDescent="0.2">
      <c r="A513" s="424">
        <v>920</v>
      </c>
      <c r="B513" s="428"/>
      <c r="C513" s="214" t="s">
        <v>761</v>
      </c>
      <c r="D513" s="616">
        <v>40000</v>
      </c>
      <c r="E513" s="138">
        <v>40000</v>
      </c>
      <c r="F513" s="237">
        <v>120000</v>
      </c>
      <c r="G513" s="237">
        <v>0</v>
      </c>
      <c r="H513" s="237">
        <v>0</v>
      </c>
      <c r="I513" s="643"/>
      <c r="J513" s="765"/>
    </row>
    <row r="514" spans="1:10" s="48" customFormat="1" ht="22.5" x14ac:dyDescent="0.2">
      <c r="A514" s="424">
        <v>920</v>
      </c>
      <c r="B514" s="428"/>
      <c r="C514" s="730" t="s">
        <v>600</v>
      </c>
      <c r="D514" s="616">
        <v>15000</v>
      </c>
      <c r="E514" s="138">
        <v>35000</v>
      </c>
      <c r="F514" s="237">
        <v>0</v>
      </c>
      <c r="G514" s="237">
        <v>0</v>
      </c>
      <c r="H514" s="237">
        <v>0</v>
      </c>
      <c r="I514" s="643"/>
      <c r="J514" s="765"/>
    </row>
    <row r="515" spans="1:10" s="48" customFormat="1" ht="12.75" x14ac:dyDescent="0.2">
      <c r="A515" s="424">
        <v>920</v>
      </c>
      <c r="B515" s="428"/>
      <c r="C515" s="213" t="s">
        <v>759</v>
      </c>
      <c r="D515" s="543">
        <v>0</v>
      </c>
      <c r="E515" s="138">
        <v>0</v>
      </c>
      <c r="F515" s="237">
        <v>0</v>
      </c>
      <c r="G515" s="237">
        <v>0</v>
      </c>
      <c r="H515" s="237">
        <v>0</v>
      </c>
      <c r="I515" s="123"/>
      <c r="J515" s="765"/>
    </row>
    <row r="516" spans="1:10" s="48" customFormat="1" ht="22.5" x14ac:dyDescent="0.2">
      <c r="A516" s="424">
        <v>920</v>
      </c>
      <c r="B516" s="428"/>
      <c r="C516" s="730" t="s">
        <v>602</v>
      </c>
      <c r="D516" s="616">
        <v>0</v>
      </c>
      <c r="E516" s="138">
        <v>45000</v>
      </c>
      <c r="F516" s="237">
        <v>0</v>
      </c>
      <c r="G516" s="237">
        <v>0</v>
      </c>
      <c r="H516" s="237">
        <v>0</v>
      </c>
      <c r="I516" s="123"/>
      <c r="J516" s="765"/>
    </row>
    <row r="517" spans="1:10" s="48" customFormat="1" ht="12.75" x14ac:dyDescent="0.2">
      <c r="A517" s="424">
        <v>920</v>
      </c>
      <c r="B517" s="428"/>
      <c r="C517" s="723" t="s">
        <v>760</v>
      </c>
      <c r="D517" s="543">
        <v>0</v>
      </c>
      <c r="E517" s="138">
        <v>15000</v>
      </c>
      <c r="F517" s="237">
        <v>0</v>
      </c>
      <c r="G517" s="237">
        <v>0</v>
      </c>
      <c r="H517" s="237">
        <v>0</v>
      </c>
      <c r="I517" s="123"/>
      <c r="J517" s="765"/>
    </row>
    <row r="518" spans="1:10" s="48" customFormat="1" ht="22.5" x14ac:dyDescent="0.2">
      <c r="A518" s="424">
        <v>920</v>
      </c>
      <c r="B518" s="428"/>
      <c r="C518" s="214" t="s">
        <v>762</v>
      </c>
      <c r="D518" s="616">
        <v>0</v>
      </c>
      <c r="E518" s="138">
        <v>0</v>
      </c>
      <c r="F518" s="237">
        <v>0</v>
      </c>
      <c r="G518" s="237">
        <v>0</v>
      </c>
      <c r="H518" s="237">
        <v>0</v>
      </c>
      <c r="I518" s="123"/>
      <c r="J518" s="765"/>
    </row>
    <row r="519" spans="1:10" s="48" customFormat="1" ht="22.5" x14ac:dyDescent="0.2">
      <c r="A519" s="424">
        <v>920</v>
      </c>
      <c r="B519" s="428"/>
      <c r="C519" s="723" t="s">
        <v>763</v>
      </c>
      <c r="D519" s="543">
        <v>0</v>
      </c>
      <c r="E519" s="138">
        <v>12000</v>
      </c>
      <c r="F519" s="237">
        <v>0</v>
      </c>
      <c r="G519" s="237">
        <v>0</v>
      </c>
      <c r="H519" s="237">
        <v>0</v>
      </c>
      <c r="I519" s="123"/>
      <c r="J519" s="765"/>
    </row>
    <row r="520" spans="1:10" s="48" customFormat="1" ht="22.5" x14ac:dyDescent="0.2">
      <c r="A520" s="424">
        <v>920</v>
      </c>
      <c r="B520" s="428"/>
      <c r="C520" s="723" t="s">
        <v>764</v>
      </c>
      <c r="D520" s="543">
        <v>0</v>
      </c>
      <c r="E520" s="138">
        <v>5000</v>
      </c>
      <c r="F520" s="237">
        <v>0</v>
      </c>
      <c r="G520" s="237">
        <v>0</v>
      </c>
      <c r="H520" s="237">
        <v>0</v>
      </c>
      <c r="I520" s="123"/>
      <c r="J520" s="765"/>
    </row>
    <row r="521" spans="1:10" s="48" customFormat="1" ht="22.5" x14ac:dyDescent="0.2">
      <c r="A521" s="424">
        <v>920</v>
      </c>
      <c r="B521" s="428"/>
      <c r="C521" s="214" t="s">
        <v>765</v>
      </c>
      <c r="D521" s="543">
        <v>0</v>
      </c>
      <c r="E521" s="138">
        <v>7000</v>
      </c>
      <c r="F521" s="237">
        <v>0</v>
      </c>
      <c r="G521" s="237">
        <v>0</v>
      </c>
      <c r="H521" s="237">
        <v>0</v>
      </c>
      <c r="I521" s="123"/>
      <c r="J521" s="765"/>
    </row>
    <row r="522" spans="1:10" s="48" customFormat="1" ht="22.5" x14ac:dyDescent="0.2">
      <c r="A522" s="424">
        <v>920</v>
      </c>
      <c r="B522" s="428"/>
      <c r="C522" s="213" t="s">
        <v>766</v>
      </c>
      <c r="D522" s="543">
        <v>0</v>
      </c>
      <c r="E522" s="138">
        <v>4000</v>
      </c>
      <c r="F522" s="237">
        <v>0</v>
      </c>
      <c r="G522" s="237">
        <v>0</v>
      </c>
      <c r="H522" s="237">
        <v>0</v>
      </c>
      <c r="I522" s="123"/>
      <c r="J522" s="765"/>
    </row>
    <row r="523" spans="1:10" s="48" customFormat="1" ht="12.75" x14ac:dyDescent="0.2">
      <c r="A523" s="424">
        <v>920</v>
      </c>
      <c r="B523" s="428"/>
      <c r="C523" s="214" t="s">
        <v>767</v>
      </c>
      <c r="D523" s="543">
        <v>0</v>
      </c>
      <c r="E523" s="138">
        <v>0</v>
      </c>
      <c r="F523" s="237">
        <v>0</v>
      </c>
      <c r="G523" s="237">
        <v>0</v>
      </c>
      <c r="H523" s="237">
        <v>0</v>
      </c>
      <c r="I523" s="123"/>
      <c r="J523" s="765"/>
    </row>
    <row r="524" spans="1:10" s="48" customFormat="1" ht="22.5" x14ac:dyDescent="0.2">
      <c r="A524" s="424">
        <v>920</v>
      </c>
      <c r="B524" s="428"/>
      <c r="C524" s="214" t="s">
        <v>769</v>
      </c>
      <c r="D524" s="543">
        <v>0</v>
      </c>
      <c r="E524" s="138">
        <v>9000</v>
      </c>
      <c r="F524" s="237">
        <v>0</v>
      </c>
      <c r="G524" s="237">
        <v>0</v>
      </c>
      <c r="H524" s="237">
        <v>0</v>
      </c>
      <c r="I524" s="123"/>
      <c r="J524" s="765"/>
    </row>
    <row r="525" spans="1:10" s="48" customFormat="1" ht="22.5" x14ac:dyDescent="0.2">
      <c r="A525" s="424">
        <v>920</v>
      </c>
      <c r="B525" s="428"/>
      <c r="C525" s="725" t="s">
        <v>770</v>
      </c>
      <c r="D525" s="543">
        <v>0</v>
      </c>
      <c r="E525" s="138">
        <v>0</v>
      </c>
      <c r="F525" s="237">
        <v>0</v>
      </c>
      <c r="G525" s="237">
        <v>0</v>
      </c>
      <c r="H525" s="237">
        <v>0</v>
      </c>
      <c r="I525" s="123"/>
      <c r="J525" s="765"/>
    </row>
    <row r="526" spans="1:10" s="48" customFormat="1" ht="22.5" x14ac:dyDescent="0.2">
      <c r="A526" s="424">
        <v>920</v>
      </c>
      <c r="B526" s="428"/>
      <c r="C526" s="731" t="s">
        <v>771</v>
      </c>
      <c r="D526" s="543">
        <v>0</v>
      </c>
      <c r="E526" s="138">
        <v>11000</v>
      </c>
      <c r="F526" s="237">
        <v>0</v>
      </c>
      <c r="G526" s="237">
        <v>0</v>
      </c>
      <c r="H526" s="237">
        <v>0</v>
      </c>
      <c r="I526" s="123"/>
      <c r="J526" s="765"/>
    </row>
    <row r="527" spans="1:10" s="48" customFormat="1" ht="12.75" x14ac:dyDescent="0.2">
      <c r="A527" s="424">
        <v>920</v>
      </c>
      <c r="B527" s="428"/>
      <c r="C527" s="725" t="s">
        <v>775</v>
      </c>
      <c r="D527" s="543">
        <v>0</v>
      </c>
      <c r="E527" s="138">
        <v>0</v>
      </c>
      <c r="F527" s="237">
        <v>10000</v>
      </c>
      <c r="G527" s="237">
        <v>0</v>
      </c>
      <c r="H527" s="237">
        <v>0</v>
      </c>
      <c r="I527" s="123"/>
      <c r="J527" s="765"/>
    </row>
    <row r="528" spans="1:10" s="48" customFormat="1" ht="12.75" x14ac:dyDescent="0.2">
      <c r="A528" s="424">
        <v>920</v>
      </c>
      <c r="B528" s="428"/>
      <c r="C528" s="732" t="s">
        <v>776</v>
      </c>
      <c r="D528" s="543">
        <v>0</v>
      </c>
      <c r="E528" s="138">
        <v>0</v>
      </c>
      <c r="F528" s="237">
        <v>30000</v>
      </c>
      <c r="G528" s="237">
        <v>40000</v>
      </c>
      <c r="H528" s="237">
        <v>0</v>
      </c>
      <c r="I528" s="123"/>
      <c r="J528" s="765"/>
    </row>
    <row r="529" spans="1:10" s="48" customFormat="1" ht="12.75" x14ac:dyDescent="0.2">
      <c r="A529" s="424">
        <v>920</v>
      </c>
      <c r="B529" s="428"/>
      <c r="C529" s="732" t="s">
        <v>603</v>
      </c>
      <c r="D529" s="543">
        <v>0</v>
      </c>
      <c r="E529" s="138">
        <v>0</v>
      </c>
      <c r="F529" s="237">
        <v>0</v>
      </c>
      <c r="G529" s="237">
        <v>0</v>
      </c>
      <c r="H529" s="237">
        <v>0</v>
      </c>
      <c r="I529" s="123"/>
      <c r="J529" s="765"/>
    </row>
    <row r="530" spans="1:10" s="48" customFormat="1" ht="22.5" x14ac:dyDescent="0.2">
      <c r="A530" s="424">
        <v>920</v>
      </c>
      <c r="B530" s="428"/>
      <c r="C530" s="731" t="s">
        <v>604</v>
      </c>
      <c r="D530" s="616">
        <v>0</v>
      </c>
      <c r="E530" s="138">
        <v>17000</v>
      </c>
      <c r="F530" s="237">
        <v>0</v>
      </c>
      <c r="G530" s="237">
        <v>100000</v>
      </c>
      <c r="H530" s="237">
        <v>50000</v>
      </c>
      <c r="I530" s="123"/>
      <c r="J530" s="765"/>
    </row>
    <row r="531" spans="1:10" s="48" customFormat="1" ht="12.75" x14ac:dyDescent="0.2">
      <c r="A531" s="424">
        <v>920</v>
      </c>
      <c r="B531" s="428"/>
      <c r="C531" s="731" t="s">
        <v>605</v>
      </c>
      <c r="D531" s="543">
        <v>0</v>
      </c>
      <c r="E531" s="138">
        <v>3000</v>
      </c>
      <c r="F531" s="237">
        <v>0</v>
      </c>
      <c r="G531" s="237">
        <v>0</v>
      </c>
      <c r="H531" s="237">
        <v>0</v>
      </c>
      <c r="I531" s="123"/>
      <c r="J531" s="765"/>
    </row>
    <row r="532" spans="1:10" s="48" customFormat="1" ht="22.5" x14ac:dyDescent="0.2">
      <c r="A532" s="424">
        <v>920</v>
      </c>
      <c r="B532" s="428"/>
      <c r="C532" s="725" t="s">
        <v>601</v>
      </c>
      <c r="D532" s="543">
        <v>0</v>
      </c>
      <c r="E532" s="138">
        <v>18000</v>
      </c>
      <c r="F532" s="237">
        <v>0</v>
      </c>
      <c r="G532" s="237">
        <v>0</v>
      </c>
      <c r="H532" s="237">
        <v>0</v>
      </c>
      <c r="I532" s="123"/>
      <c r="J532" s="765"/>
    </row>
    <row r="533" spans="1:10" s="48" customFormat="1" ht="22.5" x14ac:dyDescent="0.2">
      <c r="A533" s="424">
        <v>920</v>
      </c>
      <c r="B533" s="428"/>
      <c r="C533" s="731" t="s">
        <v>768</v>
      </c>
      <c r="D533" s="543">
        <v>0</v>
      </c>
      <c r="E533" s="138">
        <v>0</v>
      </c>
      <c r="F533" s="237">
        <v>0</v>
      </c>
      <c r="G533" s="237">
        <v>0</v>
      </c>
      <c r="H533" s="237">
        <v>0</v>
      </c>
      <c r="I533" s="123"/>
      <c r="J533" s="765"/>
    </row>
    <row r="534" spans="1:10" s="48" customFormat="1" ht="12.75" x14ac:dyDescent="0.2">
      <c r="A534" s="424">
        <v>920</v>
      </c>
      <c r="B534" s="428"/>
      <c r="C534" s="725" t="s">
        <v>772</v>
      </c>
      <c r="D534" s="543">
        <v>0</v>
      </c>
      <c r="E534" s="138">
        <v>17000</v>
      </c>
      <c r="F534" s="237">
        <v>0</v>
      </c>
      <c r="G534" s="237">
        <v>0</v>
      </c>
      <c r="H534" s="237">
        <v>0</v>
      </c>
      <c r="I534" s="123"/>
      <c r="J534" s="765"/>
    </row>
    <row r="535" spans="1:10" s="48" customFormat="1" ht="22.5" x14ac:dyDescent="0.2">
      <c r="A535" s="424">
        <v>920</v>
      </c>
      <c r="B535" s="428"/>
      <c r="C535" s="732" t="s">
        <v>773</v>
      </c>
      <c r="D535" s="543"/>
      <c r="E535" s="138"/>
      <c r="F535" s="237">
        <v>20000</v>
      </c>
      <c r="G535" s="237"/>
      <c r="H535" s="237"/>
      <c r="I535" s="123"/>
      <c r="J535" s="765"/>
    </row>
    <row r="536" spans="1:10" s="48" customFormat="1" ht="22.5" x14ac:dyDescent="0.2">
      <c r="A536" s="424">
        <v>920</v>
      </c>
      <c r="B536" s="428"/>
      <c r="C536" s="725" t="s">
        <v>774</v>
      </c>
      <c r="D536" s="543"/>
      <c r="E536" s="138"/>
      <c r="F536" s="237">
        <v>15000</v>
      </c>
      <c r="G536" s="237"/>
      <c r="H536" s="237"/>
      <c r="I536" s="123"/>
      <c r="J536" s="765"/>
    </row>
    <row r="537" spans="1:10" s="48" customFormat="1" ht="12.75" x14ac:dyDescent="0.2">
      <c r="A537" s="424">
        <v>920</v>
      </c>
      <c r="B537" s="428"/>
      <c r="C537" s="251" t="s">
        <v>644</v>
      </c>
      <c r="D537" s="247">
        <v>128500</v>
      </c>
      <c r="E537" s="138"/>
      <c r="F537" s="237"/>
      <c r="G537" s="237"/>
      <c r="H537" s="237"/>
      <c r="I537" s="123"/>
      <c r="J537" s="770"/>
    </row>
    <row r="538" spans="1:10" s="48" customFormat="1" ht="12.75" x14ac:dyDescent="0.2">
      <c r="A538" s="424">
        <v>920</v>
      </c>
      <c r="B538" s="428"/>
      <c r="C538" s="251"/>
      <c r="D538" s="543"/>
      <c r="E538" s="167"/>
      <c r="F538" s="318"/>
      <c r="G538" s="318"/>
      <c r="H538" s="318"/>
      <c r="I538" s="123"/>
      <c r="J538" s="770"/>
    </row>
    <row r="539" spans="1:10" s="48" customFormat="1" ht="12.75" x14ac:dyDescent="0.2">
      <c r="A539" s="424">
        <v>920</v>
      </c>
      <c r="B539" s="425" t="s">
        <v>26</v>
      </c>
      <c r="C539" s="308" t="s">
        <v>101</v>
      </c>
      <c r="D539" s="325">
        <v>5000</v>
      </c>
      <c r="E539" s="325">
        <v>103000</v>
      </c>
      <c r="F539" s="325">
        <v>8000</v>
      </c>
      <c r="G539" s="325">
        <v>133000</v>
      </c>
      <c r="H539" s="325">
        <v>8000</v>
      </c>
      <c r="I539" s="122"/>
      <c r="J539" s="777"/>
    </row>
    <row r="540" spans="1:10" x14ac:dyDescent="0.2">
      <c r="A540" s="424">
        <v>920</v>
      </c>
      <c r="B540" s="425"/>
      <c r="C540" s="65" t="s">
        <v>100</v>
      </c>
      <c r="D540" s="304">
        <v>5000</v>
      </c>
      <c r="E540" s="304">
        <v>103000</v>
      </c>
      <c r="F540" s="304">
        <v>8000</v>
      </c>
      <c r="G540" s="304">
        <v>133000</v>
      </c>
      <c r="H540" s="304">
        <v>8000</v>
      </c>
      <c r="I540" s="123"/>
      <c r="J540" s="764"/>
    </row>
    <row r="541" spans="1:10" x14ac:dyDescent="0.2">
      <c r="A541" s="424">
        <v>920</v>
      </c>
      <c r="B541" s="425"/>
      <c r="C541" s="312" t="s">
        <v>176</v>
      </c>
      <c r="D541" s="313"/>
      <c r="E541" s="314"/>
      <c r="F541" s="315"/>
      <c r="G541" s="315"/>
      <c r="H541" s="315"/>
      <c r="I541" s="123"/>
      <c r="J541" s="765"/>
    </row>
    <row r="542" spans="1:10" ht="22.5" x14ac:dyDescent="0.2">
      <c r="A542" s="424">
        <v>920</v>
      </c>
      <c r="B542" s="425"/>
      <c r="C542" s="210" t="s">
        <v>793</v>
      </c>
      <c r="D542" s="304"/>
      <c r="E542" s="138">
        <v>78000</v>
      </c>
      <c r="F542" s="123">
        <v>0</v>
      </c>
      <c r="G542" s="123"/>
      <c r="H542" s="123"/>
      <c r="I542" s="123"/>
      <c r="J542" s="765"/>
    </row>
    <row r="543" spans="1:10" x14ac:dyDescent="0.2">
      <c r="A543" s="424">
        <v>920</v>
      </c>
      <c r="B543" s="425"/>
      <c r="C543" s="235" t="s">
        <v>794</v>
      </c>
      <c r="D543" s="304"/>
      <c r="E543" s="138">
        <v>0</v>
      </c>
      <c r="F543" s="123">
        <v>0</v>
      </c>
      <c r="G543" s="123">
        <v>125000</v>
      </c>
      <c r="H543" s="123"/>
      <c r="I543" s="123"/>
      <c r="J543" s="765"/>
    </row>
    <row r="544" spans="1:10" x14ac:dyDescent="0.2">
      <c r="A544" s="424">
        <v>920</v>
      </c>
      <c r="B544" s="425"/>
      <c r="C544" s="235" t="s">
        <v>827</v>
      </c>
      <c r="D544" s="304"/>
      <c r="E544" s="138">
        <v>25000</v>
      </c>
      <c r="F544" s="123"/>
      <c r="G544" s="123"/>
      <c r="H544" s="123"/>
      <c r="I544" s="123"/>
      <c r="J544" s="765"/>
    </row>
    <row r="545" spans="1:11" x14ac:dyDescent="0.2">
      <c r="A545" s="424">
        <v>920</v>
      </c>
      <c r="B545" s="428"/>
      <c r="C545" s="210" t="s">
        <v>385</v>
      </c>
      <c r="D545" s="304">
        <v>5000</v>
      </c>
      <c r="E545" s="138"/>
      <c r="F545" s="123"/>
      <c r="G545" s="123"/>
      <c r="H545" s="123"/>
      <c r="I545" s="123"/>
      <c r="J545" s="764"/>
    </row>
    <row r="546" spans="1:11" x14ac:dyDescent="0.2">
      <c r="A546" s="424">
        <v>920</v>
      </c>
      <c r="B546" s="428"/>
      <c r="C546" s="131" t="s">
        <v>642</v>
      </c>
      <c r="D546" s="304"/>
      <c r="E546" s="138"/>
      <c r="F546" s="123">
        <v>8000</v>
      </c>
      <c r="G546" s="123">
        <v>8000</v>
      </c>
      <c r="H546" s="123">
        <v>8000</v>
      </c>
      <c r="I546" s="123"/>
      <c r="J546" s="764"/>
    </row>
    <row r="547" spans="1:11" x14ac:dyDescent="0.2">
      <c r="A547" s="424">
        <v>920</v>
      </c>
      <c r="B547" s="428"/>
      <c r="C547" s="254"/>
      <c r="D547" s="220"/>
      <c r="E547" s="167"/>
      <c r="F547" s="318"/>
      <c r="G547" s="318"/>
      <c r="H547" s="318"/>
      <c r="I547" s="123"/>
      <c r="J547" s="770"/>
    </row>
    <row r="548" spans="1:11" x14ac:dyDescent="0.2">
      <c r="A548" s="424">
        <v>920</v>
      </c>
      <c r="B548" s="425" t="s">
        <v>29</v>
      </c>
      <c r="C548" s="308" t="s">
        <v>312</v>
      </c>
      <c r="D548" s="305">
        <v>745000</v>
      </c>
      <c r="E548" s="305">
        <v>520000</v>
      </c>
      <c r="F548" s="305">
        <v>520000</v>
      </c>
      <c r="G548" s="305">
        <v>560000</v>
      </c>
      <c r="H548" s="305">
        <v>660000</v>
      </c>
      <c r="I548" s="333"/>
      <c r="J548" s="761"/>
    </row>
    <row r="549" spans="1:11" x14ac:dyDescent="0.2">
      <c r="A549" s="424">
        <v>920</v>
      </c>
      <c r="B549" s="425"/>
      <c r="C549" s="65" t="s">
        <v>100</v>
      </c>
      <c r="D549" s="304">
        <v>745000</v>
      </c>
      <c r="E549" s="304">
        <v>520000</v>
      </c>
      <c r="F549" s="304">
        <v>520000</v>
      </c>
      <c r="G549" s="304">
        <v>560000</v>
      </c>
      <c r="H549" s="304">
        <v>660000</v>
      </c>
      <c r="I549" s="123"/>
      <c r="J549" s="764"/>
    </row>
    <row r="550" spans="1:11" s="48" customFormat="1" ht="12.75" x14ac:dyDescent="0.2">
      <c r="A550" s="424">
        <v>920</v>
      </c>
      <c r="B550" s="425"/>
      <c r="C550" s="312" t="s">
        <v>176</v>
      </c>
      <c r="D550" s="334"/>
      <c r="E550" s="218"/>
      <c r="F550" s="326"/>
      <c r="G550" s="326"/>
      <c r="H550" s="326"/>
      <c r="I550" s="123"/>
      <c r="J550" s="765"/>
    </row>
    <row r="551" spans="1:11" s="48" customFormat="1" ht="12.75" x14ac:dyDescent="0.2">
      <c r="A551" s="424">
        <v>920</v>
      </c>
      <c r="B551" s="425"/>
      <c r="C551" s="214" t="s">
        <v>407</v>
      </c>
      <c r="D551" s="616">
        <v>680000</v>
      </c>
      <c r="E551" s="145">
        <v>500000</v>
      </c>
      <c r="F551" s="66">
        <v>500000</v>
      </c>
      <c r="G551" s="66">
        <v>500000</v>
      </c>
      <c r="H551" s="66">
        <v>500000</v>
      </c>
      <c r="I551" s="66"/>
      <c r="J551" s="778"/>
    </row>
    <row r="552" spans="1:11" s="48" customFormat="1" ht="12.75" x14ac:dyDescent="0.2">
      <c r="A552" s="424">
        <v>920</v>
      </c>
      <c r="B552" s="425"/>
      <c r="C552" s="214" t="s">
        <v>443</v>
      </c>
      <c r="D552" s="616">
        <v>50000</v>
      </c>
      <c r="E552" s="145">
        <v>10000</v>
      </c>
      <c r="F552" s="66">
        <v>10000</v>
      </c>
      <c r="G552" s="66">
        <v>50000</v>
      </c>
      <c r="H552" s="66">
        <v>150000</v>
      </c>
      <c r="I552" s="66"/>
      <c r="J552" s="778"/>
    </row>
    <row r="553" spans="1:11" s="48" customFormat="1" ht="12.75" x14ac:dyDescent="0.2">
      <c r="A553" s="424">
        <v>920</v>
      </c>
      <c r="B553" s="425"/>
      <c r="C553" s="210" t="s">
        <v>218</v>
      </c>
      <c r="D553" s="616">
        <v>5000</v>
      </c>
      <c r="E553" s="145">
        <v>0</v>
      </c>
      <c r="F553" s="66">
        <v>0</v>
      </c>
      <c r="G553" s="66">
        <v>0</v>
      </c>
      <c r="H553" s="66">
        <v>0</v>
      </c>
      <c r="I553" s="66"/>
      <c r="J553" s="778"/>
    </row>
    <row r="554" spans="1:11" s="48" customFormat="1" ht="12.75" x14ac:dyDescent="0.2">
      <c r="A554" s="424">
        <v>920</v>
      </c>
      <c r="B554" s="425"/>
      <c r="C554" s="214" t="s">
        <v>282</v>
      </c>
      <c r="D554" s="616">
        <v>5000</v>
      </c>
      <c r="E554" s="145">
        <v>5000</v>
      </c>
      <c r="F554" s="66">
        <v>5000</v>
      </c>
      <c r="G554" s="66">
        <v>5000</v>
      </c>
      <c r="H554" s="66">
        <v>5000</v>
      </c>
      <c r="I554" s="66"/>
      <c r="J554" s="778"/>
    </row>
    <row r="555" spans="1:11" s="48" customFormat="1" ht="12.75" x14ac:dyDescent="0.2">
      <c r="A555" s="424">
        <v>920</v>
      </c>
      <c r="B555" s="425"/>
      <c r="C555" s="233" t="s">
        <v>406</v>
      </c>
      <c r="D555" s="616">
        <v>5000</v>
      </c>
      <c r="E555" s="145">
        <v>5000</v>
      </c>
      <c r="F555" s="66">
        <v>5000</v>
      </c>
      <c r="G555" s="66">
        <v>5000</v>
      </c>
      <c r="H555" s="66">
        <v>5000</v>
      </c>
      <c r="I555" s="66"/>
      <c r="J555" s="778"/>
    </row>
    <row r="556" spans="1:11" s="48" customFormat="1" ht="12.75" x14ac:dyDescent="0.2">
      <c r="A556" s="424">
        <v>920</v>
      </c>
      <c r="B556" s="425"/>
      <c r="C556" s="210" t="s">
        <v>644</v>
      </c>
      <c r="D556" s="616"/>
      <c r="E556" s="145"/>
      <c r="F556" s="66"/>
      <c r="G556" s="66"/>
      <c r="H556" s="66"/>
      <c r="I556" s="66"/>
      <c r="J556" s="778"/>
    </row>
    <row r="557" spans="1:11" s="48" customFormat="1" ht="12.75" x14ac:dyDescent="0.2">
      <c r="A557" s="424">
        <v>920</v>
      </c>
      <c r="B557" s="425"/>
      <c r="C557" s="251"/>
      <c r="D557" s="334"/>
      <c r="E557" s="218"/>
      <c r="F557" s="326"/>
      <c r="G557" s="326"/>
      <c r="H557" s="326"/>
      <c r="I557" s="66"/>
      <c r="J557" s="778"/>
    </row>
    <row r="558" spans="1:11" s="48" customFormat="1" ht="12.75" x14ac:dyDescent="0.2">
      <c r="A558" s="424">
        <v>920</v>
      </c>
      <c r="B558" s="425" t="s">
        <v>30</v>
      </c>
      <c r="C558" s="308" t="s">
        <v>95</v>
      </c>
      <c r="D558" s="305">
        <v>0</v>
      </c>
      <c r="E558" s="305">
        <v>0</v>
      </c>
      <c r="F558" s="305">
        <v>0</v>
      </c>
      <c r="G558" s="305">
        <v>0</v>
      </c>
      <c r="H558" s="305">
        <v>0</v>
      </c>
      <c r="I558" s="333"/>
      <c r="J558" s="761"/>
    </row>
    <row r="559" spans="1:11" s="48" customFormat="1" ht="12.75" x14ac:dyDescent="0.2">
      <c r="A559" s="424">
        <v>920</v>
      </c>
      <c r="B559" s="425"/>
      <c r="C559" s="65" t="s">
        <v>100</v>
      </c>
      <c r="D559" s="304">
        <v>0</v>
      </c>
      <c r="E559" s="138">
        <v>0</v>
      </c>
      <c r="F559" s="123">
        <v>0</v>
      </c>
      <c r="G559" s="123">
        <v>0</v>
      </c>
      <c r="H559" s="123">
        <v>0</v>
      </c>
      <c r="I559" s="123"/>
      <c r="J559" s="764"/>
    </row>
    <row r="560" spans="1:11" s="52" customFormat="1" ht="12.75" x14ac:dyDescent="0.2">
      <c r="A560" s="424">
        <v>920</v>
      </c>
      <c r="B560" s="425"/>
      <c r="C560" s="312" t="s">
        <v>176</v>
      </c>
      <c r="D560" s="313"/>
      <c r="E560" s="314"/>
      <c r="F560" s="315"/>
      <c r="G560" s="315"/>
      <c r="H560" s="315"/>
      <c r="I560" s="315"/>
      <c r="J560" s="765"/>
      <c r="K560" s="740"/>
    </row>
    <row r="561" spans="1:10" s="52" customFormat="1" ht="12.75" x14ac:dyDescent="0.2">
      <c r="A561" s="424">
        <v>920</v>
      </c>
      <c r="B561" s="425"/>
      <c r="C561" s="214" t="s">
        <v>816</v>
      </c>
      <c r="D561" s="304">
        <v>0</v>
      </c>
      <c r="E561" s="138">
        <v>0</v>
      </c>
      <c r="F561" s="123"/>
      <c r="G561" s="315"/>
      <c r="H561" s="315"/>
      <c r="I561" s="315"/>
      <c r="J561" s="765"/>
    </row>
    <row r="562" spans="1:10" s="52" customFormat="1" ht="12.75" x14ac:dyDescent="0.2">
      <c r="A562" s="424">
        <v>920</v>
      </c>
      <c r="B562" s="425"/>
      <c r="C562" s="312"/>
      <c r="D562" s="313"/>
      <c r="E562" s="314"/>
      <c r="F562" s="315"/>
      <c r="G562" s="315"/>
      <c r="H562" s="315"/>
      <c r="I562" s="315"/>
      <c r="J562" s="765"/>
    </row>
    <row r="563" spans="1:10" s="48" customFormat="1" ht="12.75" x14ac:dyDescent="0.2">
      <c r="A563" s="424">
        <v>920</v>
      </c>
      <c r="B563" s="425" t="s">
        <v>33</v>
      </c>
      <c r="C563" s="308" t="s">
        <v>96</v>
      </c>
      <c r="D563" s="301">
        <v>4400</v>
      </c>
      <c r="E563" s="301">
        <v>5000</v>
      </c>
      <c r="F563" s="301">
        <v>5000</v>
      </c>
      <c r="G563" s="301">
        <v>4500</v>
      </c>
      <c r="H563" s="301">
        <v>3500</v>
      </c>
      <c r="I563" s="344"/>
      <c r="J563" s="42"/>
    </row>
    <row r="564" spans="1:10" s="48" customFormat="1" ht="12.75" x14ac:dyDescent="0.2">
      <c r="A564" s="424">
        <v>920</v>
      </c>
      <c r="B564" s="425"/>
      <c r="C564" s="65" t="s">
        <v>100</v>
      </c>
      <c r="D564" s="304">
        <v>4400</v>
      </c>
      <c r="E564" s="138">
        <v>5000</v>
      </c>
      <c r="F564" s="123">
        <v>5000</v>
      </c>
      <c r="G564" s="123">
        <v>4500</v>
      </c>
      <c r="H564" s="123">
        <v>3500</v>
      </c>
      <c r="I564" s="123"/>
      <c r="J564" s="764"/>
    </row>
    <row r="565" spans="1:10" s="48" customFormat="1" ht="12.75" x14ac:dyDescent="0.2">
      <c r="A565" s="424">
        <v>920</v>
      </c>
      <c r="B565" s="425"/>
      <c r="C565" s="312" t="s">
        <v>176</v>
      </c>
      <c r="D565" s="313"/>
      <c r="E565" s="314"/>
      <c r="F565" s="315"/>
      <c r="G565" s="315"/>
      <c r="H565" s="315"/>
      <c r="I565" s="315"/>
      <c r="J565" s="765"/>
    </row>
    <row r="566" spans="1:10" s="53" customFormat="1" ht="22.5" x14ac:dyDescent="0.2">
      <c r="A566" s="424">
        <v>920</v>
      </c>
      <c r="B566" s="425"/>
      <c r="C566" s="210" t="s">
        <v>379</v>
      </c>
      <c r="D566" s="304">
        <v>1000</v>
      </c>
      <c r="E566" s="138">
        <v>1500</v>
      </c>
      <c r="F566" s="123">
        <v>1500</v>
      </c>
      <c r="G566" s="123">
        <v>1500</v>
      </c>
      <c r="H566" s="123">
        <v>1500</v>
      </c>
      <c r="I566" s="318"/>
      <c r="J566" s="770"/>
    </row>
    <row r="567" spans="1:10" s="53" customFormat="1" ht="11.25" customHeight="1" x14ac:dyDescent="0.2">
      <c r="A567" s="424">
        <v>920</v>
      </c>
      <c r="B567" s="425"/>
      <c r="C567" s="210" t="s">
        <v>460</v>
      </c>
      <c r="D567" s="304">
        <v>2000</v>
      </c>
      <c r="E567" s="138">
        <v>2000</v>
      </c>
      <c r="F567" s="123">
        <v>2000</v>
      </c>
      <c r="G567" s="123">
        <v>2000</v>
      </c>
      <c r="H567" s="123">
        <v>2000</v>
      </c>
      <c r="I567" s="318"/>
      <c r="J567" s="770"/>
    </row>
    <row r="568" spans="1:10" s="53" customFormat="1" ht="12.75" x14ac:dyDescent="0.2">
      <c r="A568" s="424">
        <v>920</v>
      </c>
      <c r="B568" s="425"/>
      <c r="C568" s="214" t="s">
        <v>459</v>
      </c>
      <c r="D568" s="304">
        <v>200</v>
      </c>
      <c r="E568" s="138">
        <v>0</v>
      </c>
      <c r="F568" s="123"/>
      <c r="G568" s="123"/>
      <c r="H568" s="123"/>
      <c r="I568" s="318"/>
      <c r="J568" s="770"/>
    </row>
    <row r="569" spans="1:10" s="53" customFormat="1" ht="12.75" x14ac:dyDescent="0.2">
      <c r="A569" s="424">
        <v>920</v>
      </c>
      <c r="B569" s="425"/>
      <c r="C569" s="214" t="s">
        <v>630</v>
      </c>
      <c r="D569" s="304">
        <v>1200</v>
      </c>
      <c r="E569" s="138">
        <v>0</v>
      </c>
      <c r="F569" s="123"/>
      <c r="G569" s="123"/>
      <c r="H569" s="123"/>
      <c r="I569" s="318"/>
      <c r="J569" s="770"/>
    </row>
    <row r="570" spans="1:10" s="53" customFormat="1" ht="12.75" x14ac:dyDescent="0.2">
      <c r="A570" s="424">
        <v>920</v>
      </c>
      <c r="B570" s="425"/>
      <c r="C570" s="214" t="s">
        <v>871</v>
      </c>
      <c r="D570" s="304">
        <v>0</v>
      </c>
      <c r="E570" s="138">
        <v>1500</v>
      </c>
      <c r="F570" s="123">
        <v>1500</v>
      </c>
      <c r="G570" s="123">
        <v>1000</v>
      </c>
      <c r="H570" s="123"/>
      <c r="I570" s="318"/>
      <c r="J570" s="770"/>
    </row>
    <row r="571" spans="1:10" s="53" customFormat="1" ht="12.75" x14ac:dyDescent="0.2">
      <c r="A571" s="424">
        <v>920</v>
      </c>
      <c r="B571" s="425"/>
      <c r="C571" s="214"/>
      <c r="D571" s="220"/>
      <c r="E571" s="167"/>
      <c r="F571" s="318"/>
      <c r="G571" s="318"/>
      <c r="H571" s="318"/>
      <c r="I571" s="318"/>
      <c r="J571" s="770"/>
    </row>
    <row r="572" spans="1:10" x14ac:dyDescent="0.2">
      <c r="A572" s="424">
        <v>920</v>
      </c>
      <c r="B572" s="425" t="s">
        <v>37</v>
      </c>
      <c r="C572" s="308" t="s">
        <v>97</v>
      </c>
      <c r="D572" s="795">
        <f>D573</f>
        <v>225935.46822000001</v>
      </c>
      <c r="E572" s="305">
        <v>165935.46821999998</v>
      </c>
      <c r="F572" s="305">
        <v>138935.46821999998</v>
      </c>
      <c r="G572" s="305">
        <v>195935.46821999998</v>
      </c>
      <c r="H572" s="305">
        <v>235935.46821999998</v>
      </c>
      <c r="I572" s="333"/>
      <c r="J572" s="761"/>
    </row>
    <row r="573" spans="1:10" s="48" customFormat="1" ht="12.75" x14ac:dyDescent="0.2">
      <c r="A573" s="424">
        <v>920</v>
      </c>
      <c r="B573" s="425"/>
      <c r="C573" s="65" t="s">
        <v>100</v>
      </c>
      <c r="D573" s="806">
        <f>SUM(D575:D586)</f>
        <v>225935.46822000001</v>
      </c>
      <c r="E573" s="138">
        <v>165935.46821999998</v>
      </c>
      <c r="F573" s="138">
        <v>138935.46821999998</v>
      </c>
      <c r="G573" s="138">
        <v>195935.46821999998</v>
      </c>
      <c r="H573" s="138">
        <v>235935.46821999998</v>
      </c>
      <c r="I573" s="123"/>
      <c r="J573" s="764"/>
    </row>
    <row r="574" spans="1:10" x14ac:dyDescent="0.2">
      <c r="A574" s="424">
        <v>920</v>
      </c>
      <c r="B574" s="425"/>
      <c r="C574" s="476" t="s">
        <v>176</v>
      </c>
      <c r="D574" s="313"/>
      <c r="E574" s="314"/>
      <c r="F574" s="315"/>
      <c r="G574" s="315"/>
      <c r="H574" s="315"/>
      <c r="I574" s="315"/>
      <c r="J574" s="765"/>
    </row>
    <row r="575" spans="1:10" s="48" customFormat="1" ht="12.75" x14ac:dyDescent="0.2">
      <c r="A575" s="424">
        <v>920</v>
      </c>
      <c r="B575" s="425"/>
      <c r="C575" s="210" t="s">
        <v>301</v>
      </c>
      <c r="D575" s="637">
        <v>110000</v>
      </c>
      <c r="E575" s="613">
        <v>0</v>
      </c>
      <c r="F575" s="134"/>
      <c r="G575" s="134"/>
      <c r="H575" s="134"/>
      <c r="I575" s="328"/>
      <c r="J575" s="780"/>
    </row>
    <row r="576" spans="1:10" s="48" customFormat="1" ht="12.75" x14ac:dyDescent="0.2">
      <c r="A576" s="424">
        <v>920</v>
      </c>
      <c r="B576" s="425"/>
      <c r="C576" s="210" t="s">
        <v>535</v>
      </c>
      <c r="D576" s="637">
        <v>27500</v>
      </c>
      <c r="E576" s="613">
        <v>27500</v>
      </c>
      <c r="F576" s="134">
        <v>27500</v>
      </c>
      <c r="G576" s="134">
        <v>27500</v>
      </c>
      <c r="H576" s="134">
        <v>27500</v>
      </c>
      <c r="I576" s="328"/>
      <c r="J576" s="779"/>
    </row>
    <row r="577" spans="1:10" s="48" customFormat="1" ht="22.5" x14ac:dyDescent="0.2">
      <c r="A577" s="424">
        <v>920</v>
      </c>
      <c r="B577" s="425"/>
      <c r="C577" s="210" t="s">
        <v>249</v>
      </c>
      <c r="D577" s="637">
        <v>40000</v>
      </c>
      <c r="E577" s="613">
        <v>40000</v>
      </c>
      <c r="F577" s="134">
        <v>40000</v>
      </c>
      <c r="G577" s="134">
        <v>40000</v>
      </c>
      <c r="H577" s="134">
        <v>40000</v>
      </c>
      <c r="I577" s="328"/>
      <c r="J577" s="380"/>
    </row>
    <row r="578" spans="1:10" s="48" customFormat="1" ht="12.75" x14ac:dyDescent="0.2">
      <c r="A578" s="424">
        <v>920</v>
      </c>
      <c r="B578" s="425"/>
      <c r="C578" s="450" t="s">
        <v>465</v>
      </c>
      <c r="D578" s="637">
        <v>6760.0144499999997</v>
      </c>
      <c r="E578" s="613">
        <v>6760.0144499999997</v>
      </c>
      <c r="F578" s="134">
        <v>6760.0144499999997</v>
      </c>
      <c r="G578" s="134">
        <v>6760.0144499999997</v>
      </c>
      <c r="H578" s="134">
        <v>6760.0144499999997</v>
      </c>
      <c r="I578" s="328"/>
      <c r="J578" s="780"/>
    </row>
    <row r="579" spans="1:10" s="48" customFormat="1" ht="12.75" x14ac:dyDescent="0.2">
      <c r="A579" s="424">
        <v>920</v>
      </c>
      <c r="B579" s="425"/>
      <c r="C579" s="450" t="s">
        <v>466</v>
      </c>
      <c r="D579" s="637">
        <v>12554.75171</v>
      </c>
      <c r="E579" s="613">
        <v>12554.75171</v>
      </c>
      <c r="F579" s="134">
        <v>12554.75171</v>
      </c>
      <c r="G579" s="134">
        <v>12554.75171</v>
      </c>
      <c r="H579" s="134">
        <v>12554.75171</v>
      </c>
      <c r="I579" s="328"/>
      <c r="J579" s="780"/>
    </row>
    <row r="580" spans="1:10" s="48" customFormat="1" ht="12.75" x14ac:dyDescent="0.2">
      <c r="A580" s="424">
        <v>920</v>
      </c>
      <c r="B580" s="425"/>
      <c r="C580" s="450" t="s">
        <v>467</v>
      </c>
      <c r="D580" s="637">
        <v>4120.7020599999996</v>
      </c>
      <c r="E580" s="613">
        <v>4120.7020599999996</v>
      </c>
      <c r="F580" s="134">
        <v>4120.7020599999996</v>
      </c>
      <c r="G580" s="134">
        <v>4120.7020599999996</v>
      </c>
      <c r="H580" s="134">
        <v>4120.7020599999996</v>
      </c>
      <c r="I580" s="328"/>
      <c r="J580" s="780"/>
    </row>
    <row r="581" spans="1:10" s="48" customFormat="1" ht="12.75" x14ac:dyDescent="0.2">
      <c r="A581" s="424">
        <v>920</v>
      </c>
      <c r="B581" s="425"/>
      <c r="C581" s="214" t="s">
        <v>710</v>
      </c>
      <c r="D581" s="637">
        <v>25000</v>
      </c>
      <c r="E581" s="613">
        <v>25000</v>
      </c>
      <c r="F581" s="134">
        <v>25000</v>
      </c>
      <c r="G581" s="134">
        <v>25000</v>
      </c>
      <c r="H581" s="134">
        <v>25000</v>
      </c>
      <c r="I581" s="328"/>
      <c r="J581" s="779"/>
    </row>
    <row r="582" spans="1:10" s="48" customFormat="1" ht="12.75" x14ac:dyDescent="0.2">
      <c r="A582" s="424">
        <v>920</v>
      </c>
      <c r="B582" s="425"/>
      <c r="C582" s="210" t="s">
        <v>645</v>
      </c>
      <c r="D582" s="637">
        <v>0</v>
      </c>
      <c r="E582" s="613">
        <v>0</v>
      </c>
      <c r="F582" s="134">
        <v>0</v>
      </c>
      <c r="G582" s="134">
        <v>0</v>
      </c>
      <c r="H582" s="134">
        <v>0</v>
      </c>
      <c r="I582" s="328"/>
      <c r="J582" s="779"/>
    </row>
    <row r="583" spans="1:10" s="48" customFormat="1" ht="12.75" x14ac:dyDescent="0.2">
      <c r="A583" s="424">
        <v>920</v>
      </c>
      <c r="B583" s="425"/>
      <c r="C583" s="210" t="s">
        <v>490</v>
      </c>
      <c r="D583" s="637">
        <v>0</v>
      </c>
      <c r="E583" s="613">
        <v>50000</v>
      </c>
      <c r="F583" s="134">
        <v>23000</v>
      </c>
      <c r="G583" s="134">
        <v>0</v>
      </c>
      <c r="H583" s="134">
        <v>0</v>
      </c>
      <c r="I583" s="328"/>
      <c r="J583" s="779"/>
    </row>
    <row r="584" spans="1:10" s="48" customFormat="1" ht="12.75" x14ac:dyDescent="0.2">
      <c r="A584" s="424">
        <v>920</v>
      </c>
      <c r="B584" s="425"/>
      <c r="C584" s="210" t="s">
        <v>646</v>
      </c>
      <c r="D584" s="807">
        <v>0</v>
      </c>
      <c r="E584" s="613">
        <v>0</v>
      </c>
      <c r="F584" s="134">
        <v>0</v>
      </c>
      <c r="G584" s="134">
        <v>45000</v>
      </c>
      <c r="H584" s="134">
        <v>75000</v>
      </c>
      <c r="I584" s="328"/>
      <c r="J584" s="779"/>
    </row>
    <row r="585" spans="1:10" s="48" customFormat="1" ht="12.75" x14ac:dyDescent="0.2">
      <c r="A585" s="424">
        <v>920</v>
      </c>
      <c r="B585" s="425"/>
      <c r="C585" s="210" t="s">
        <v>711</v>
      </c>
      <c r="D585" s="807">
        <v>0</v>
      </c>
      <c r="E585" s="613">
        <v>0</v>
      </c>
      <c r="F585" s="134">
        <v>0</v>
      </c>
      <c r="G585" s="134">
        <v>35000</v>
      </c>
      <c r="H585" s="134">
        <v>45000</v>
      </c>
      <c r="I585" s="328"/>
      <c r="J585" s="779"/>
    </row>
    <row r="586" spans="1:10" s="48" customFormat="1" ht="12.75" x14ac:dyDescent="0.2">
      <c r="A586" s="424">
        <v>920</v>
      </c>
      <c r="B586" s="425"/>
      <c r="C586" s="210" t="s">
        <v>632</v>
      </c>
      <c r="D586" s="807">
        <v>0</v>
      </c>
      <c r="E586" s="613">
        <v>0</v>
      </c>
      <c r="F586" s="134">
        <v>0</v>
      </c>
      <c r="G586" s="134">
        <v>0</v>
      </c>
      <c r="H586" s="134">
        <v>0</v>
      </c>
      <c r="I586" s="328"/>
      <c r="J586" s="779"/>
    </row>
    <row r="587" spans="1:10" s="48" customFormat="1" ht="12.75" x14ac:dyDescent="0.2">
      <c r="A587" s="424">
        <v>920</v>
      </c>
      <c r="B587" s="425"/>
      <c r="C587" s="210"/>
      <c r="D587" s="327"/>
      <c r="E587" s="219"/>
      <c r="F587" s="328"/>
      <c r="G587" s="328"/>
      <c r="H587" s="328"/>
      <c r="I587" s="328"/>
      <c r="J587" s="779"/>
    </row>
    <row r="588" spans="1:10" s="48" customFormat="1" ht="12.75" x14ac:dyDescent="0.2">
      <c r="A588" s="424">
        <v>920</v>
      </c>
      <c r="B588" s="425" t="s">
        <v>43</v>
      </c>
      <c r="C588" s="352" t="s">
        <v>189</v>
      </c>
      <c r="D588" s="305">
        <v>1500</v>
      </c>
      <c r="E588" s="305">
        <v>3000</v>
      </c>
      <c r="F588" s="305">
        <v>3000</v>
      </c>
      <c r="G588" s="305">
        <v>3000</v>
      </c>
      <c r="H588" s="305">
        <v>3000</v>
      </c>
      <c r="I588" s="333"/>
      <c r="J588" s="761"/>
    </row>
    <row r="589" spans="1:10" s="48" customFormat="1" ht="12.75" x14ac:dyDescent="0.2">
      <c r="A589" s="424">
        <v>920</v>
      </c>
      <c r="B589" s="307"/>
      <c r="C589" s="65" t="s">
        <v>100</v>
      </c>
      <c r="D589" s="329">
        <v>1500</v>
      </c>
      <c r="E589" s="138">
        <v>3000</v>
      </c>
      <c r="F589" s="123">
        <v>3000</v>
      </c>
      <c r="G589" s="123">
        <v>3000</v>
      </c>
      <c r="H589" s="123">
        <v>3000</v>
      </c>
      <c r="I589" s="123"/>
      <c r="J589" s="764"/>
    </row>
    <row r="590" spans="1:10" x14ac:dyDescent="0.2">
      <c r="A590" s="424">
        <v>920</v>
      </c>
      <c r="B590" s="307"/>
      <c r="C590" s="151"/>
      <c r="D590" s="220"/>
      <c r="E590" s="314"/>
      <c r="F590" s="315"/>
      <c r="G590" s="315"/>
      <c r="H590" s="315"/>
      <c r="I590" s="315"/>
      <c r="J590" s="765"/>
    </row>
    <row r="591" spans="1:10" x14ac:dyDescent="0.2">
      <c r="A591" s="424">
        <v>920</v>
      </c>
      <c r="B591" s="307" t="s">
        <v>46</v>
      </c>
      <c r="C591" s="308" t="s">
        <v>181</v>
      </c>
      <c r="D591" s="305">
        <v>10200</v>
      </c>
      <c r="E591" s="305">
        <v>7420</v>
      </c>
      <c r="F591" s="305">
        <v>0</v>
      </c>
      <c r="G591" s="305">
        <v>0</v>
      </c>
      <c r="H591" s="305">
        <v>0</v>
      </c>
      <c r="I591" s="333"/>
      <c r="J591" s="761"/>
    </row>
    <row r="592" spans="1:10" x14ac:dyDescent="0.2">
      <c r="A592" s="424">
        <v>920</v>
      </c>
      <c r="B592" s="307"/>
      <c r="C592" s="65" t="s">
        <v>100</v>
      </c>
      <c r="D592" s="637">
        <v>10200</v>
      </c>
      <c r="E592" s="613">
        <v>7420</v>
      </c>
      <c r="F592" s="134">
        <v>0</v>
      </c>
      <c r="G592" s="134">
        <v>0</v>
      </c>
      <c r="H592" s="134">
        <v>0</v>
      </c>
      <c r="I592" s="123"/>
      <c r="J592" s="764"/>
    </row>
    <row r="593" spans="1:10" s="48" customFormat="1" ht="12.75" x14ac:dyDescent="0.2">
      <c r="A593" s="424">
        <v>920</v>
      </c>
      <c r="B593" s="307"/>
      <c r="C593" s="253"/>
      <c r="D593" s="327"/>
      <c r="E593" s="219"/>
      <c r="F593" s="328"/>
      <c r="G593" s="328"/>
      <c r="H593" s="328"/>
      <c r="I593" s="318"/>
      <c r="J593" s="770"/>
    </row>
    <row r="594" spans="1:10" s="48" customFormat="1" ht="12.75" x14ac:dyDescent="0.2">
      <c r="A594" s="424">
        <v>920</v>
      </c>
      <c r="B594" s="307" t="s">
        <v>52</v>
      </c>
      <c r="C594" s="308" t="s">
        <v>183</v>
      </c>
      <c r="D594" s="305">
        <v>243000</v>
      </c>
      <c r="E594" s="305">
        <v>193600</v>
      </c>
      <c r="F594" s="305">
        <v>85000</v>
      </c>
      <c r="G594" s="305">
        <v>125000</v>
      </c>
      <c r="H594" s="305">
        <v>170000</v>
      </c>
      <c r="I594" s="333"/>
      <c r="J594" s="761"/>
    </row>
    <row r="595" spans="1:10" s="46" customFormat="1" ht="12.75" x14ac:dyDescent="0.2">
      <c r="A595" s="424">
        <v>920</v>
      </c>
      <c r="B595" s="307"/>
      <c r="C595" s="65" t="s">
        <v>100</v>
      </c>
      <c r="D595" s="637">
        <v>243000</v>
      </c>
      <c r="E595" s="613">
        <v>193600</v>
      </c>
      <c r="F595" s="134">
        <v>85000</v>
      </c>
      <c r="G595" s="134">
        <v>125000</v>
      </c>
      <c r="H595" s="134">
        <v>170000</v>
      </c>
      <c r="I595" s="123"/>
      <c r="J595" s="764"/>
    </row>
    <row r="596" spans="1:10" s="48" customFormat="1" ht="12.75" x14ac:dyDescent="0.2">
      <c r="A596" s="424">
        <v>920</v>
      </c>
      <c r="B596" s="307"/>
      <c r="C596" s="312" t="s">
        <v>176</v>
      </c>
      <c r="D596" s="327"/>
      <c r="E596" s="219"/>
      <c r="F596" s="328"/>
      <c r="G596" s="328"/>
      <c r="H596" s="328"/>
      <c r="I596" s="123"/>
      <c r="J596" s="765"/>
    </row>
    <row r="597" spans="1:10" s="48" customFormat="1" ht="12.75" x14ac:dyDescent="0.2">
      <c r="A597" s="424">
        <v>920</v>
      </c>
      <c r="B597" s="307"/>
      <c r="C597" s="143" t="s">
        <v>607</v>
      </c>
      <c r="D597" s="637">
        <v>50000</v>
      </c>
      <c r="E597" s="613">
        <v>0</v>
      </c>
      <c r="F597" s="134">
        <v>0</v>
      </c>
      <c r="G597" s="134">
        <v>0</v>
      </c>
      <c r="H597" s="134">
        <v>0</v>
      </c>
      <c r="I597" s="123"/>
      <c r="J597" s="765"/>
    </row>
    <row r="598" spans="1:10" s="48" customFormat="1" ht="12.75" x14ac:dyDescent="0.2">
      <c r="A598" s="424">
        <v>920</v>
      </c>
      <c r="B598" s="307"/>
      <c r="C598" s="790" t="s">
        <v>608</v>
      </c>
      <c r="D598" s="791">
        <v>0</v>
      </c>
      <c r="E598" s="792">
        <v>30000</v>
      </c>
      <c r="F598" s="793">
        <v>35000</v>
      </c>
      <c r="G598" s="793">
        <v>35000</v>
      </c>
      <c r="H598" s="793">
        <v>40000</v>
      </c>
      <c r="I598" s="123"/>
      <c r="J598" s="765"/>
    </row>
    <row r="599" spans="1:10" s="48" customFormat="1" ht="12.75" x14ac:dyDescent="0.2">
      <c r="A599" s="424">
        <v>920</v>
      </c>
      <c r="B599" s="307"/>
      <c r="C599" s="459" t="s">
        <v>609</v>
      </c>
      <c r="D599" s="678">
        <v>29000</v>
      </c>
      <c r="E599" s="677">
        <v>35000</v>
      </c>
      <c r="F599" s="254">
        <v>0</v>
      </c>
      <c r="G599" s="134">
        <v>0</v>
      </c>
      <c r="H599" s="134">
        <v>0</v>
      </c>
      <c r="I599" s="123"/>
      <c r="J599" s="761"/>
    </row>
    <row r="600" spans="1:10" s="46" customFormat="1" ht="12.75" x14ac:dyDescent="0.2">
      <c r="A600" s="424">
        <v>920</v>
      </c>
      <c r="B600" s="307"/>
      <c r="C600" s="459" t="s">
        <v>610</v>
      </c>
      <c r="D600" s="715">
        <v>25000</v>
      </c>
      <c r="E600" s="676">
        <v>0</v>
      </c>
      <c r="F600" s="476">
        <v>0</v>
      </c>
      <c r="G600" s="476">
        <v>0</v>
      </c>
      <c r="H600" s="476">
        <v>0</v>
      </c>
      <c r="I600" s="123"/>
      <c r="J600" s="765"/>
    </row>
    <row r="601" spans="1:10" s="46" customFormat="1" ht="12.75" x14ac:dyDescent="0.2">
      <c r="A601" s="424">
        <v>920</v>
      </c>
      <c r="B601" s="307"/>
      <c r="C601" s="459" t="s">
        <v>623</v>
      </c>
      <c r="D601" s="637">
        <v>10000</v>
      </c>
      <c r="E601" s="613">
        <v>10000</v>
      </c>
      <c r="F601" s="134">
        <v>20000</v>
      </c>
      <c r="G601" s="134">
        <v>40000</v>
      </c>
      <c r="H601" s="134">
        <v>60000</v>
      </c>
      <c r="I601" s="123"/>
      <c r="J601" s="765"/>
    </row>
    <row r="602" spans="1:10" s="46" customFormat="1" ht="12.75" x14ac:dyDescent="0.2">
      <c r="A602" s="424">
        <v>920</v>
      </c>
      <c r="B602" s="307"/>
      <c r="C602" s="459" t="s">
        <v>625</v>
      </c>
      <c r="D602" s="678">
        <v>70000</v>
      </c>
      <c r="E602" s="677">
        <v>37000</v>
      </c>
      <c r="F602" s="254">
        <v>0</v>
      </c>
      <c r="G602" s="134">
        <v>0</v>
      </c>
      <c r="H602" s="134">
        <v>0</v>
      </c>
      <c r="I602" s="123"/>
      <c r="J602" s="765"/>
    </row>
    <row r="603" spans="1:10" s="48" customFormat="1" ht="12.75" x14ac:dyDescent="0.2">
      <c r="A603" s="424">
        <v>920</v>
      </c>
      <c r="B603" s="307"/>
      <c r="C603" s="459" t="s">
        <v>626</v>
      </c>
      <c r="D603" s="715">
        <v>55000</v>
      </c>
      <c r="E603" s="676">
        <v>50000</v>
      </c>
      <c r="F603" s="476">
        <v>0</v>
      </c>
      <c r="G603" s="134">
        <v>0</v>
      </c>
      <c r="H603" s="134">
        <v>0</v>
      </c>
      <c r="I603" s="123"/>
      <c r="J603" s="761"/>
    </row>
    <row r="604" spans="1:10" s="46" customFormat="1" ht="12.75" x14ac:dyDescent="0.2">
      <c r="A604" s="424">
        <v>920</v>
      </c>
      <c r="B604" s="307"/>
      <c r="C604" s="459" t="s">
        <v>624</v>
      </c>
      <c r="D604" s="637">
        <v>4000</v>
      </c>
      <c r="E604" s="613">
        <v>0</v>
      </c>
      <c r="F604" s="134">
        <v>10000</v>
      </c>
      <c r="G604" s="134">
        <v>30000</v>
      </c>
      <c r="H604" s="134">
        <v>60000</v>
      </c>
      <c r="I604" s="123"/>
      <c r="J604" s="765"/>
    </row>
    <row r="605" spans="1:10" s="46" customFormat="1" ht="12.75" x14ac:dyDescent="0.2">
      <c r="A605" s="424">
        <v>920</v>
      </c>
      <c r="B605" s="307"/>
      <c r="C605" s="214" t="s">
        <v>825</v>
      </c>
      <c r="D605" s="637"/>
      <c r="E605" s="613">
        <v>15000</v>
      </c>
      <c r="F605" s="134">
        <v>10000</v>
      </c>
      <c r="G605" s="134">
        <v>10000</v>
      </c>
      <c r="H605" s="134">
        <v>0</v>
      </c>
      <c r="I605" s="123"/>
      <c r="J605" s="765"/>
    </row>
    <row r="606" spans="1:10" s="46" customFormat="1" ht="12.75" x14ac:dyDescent="0.2">
      <c r="A606" s="424">
        <v>920</v>
      </c>
      <c r="B606" s="307"/>
      <c r="C606" s="214" t="s">
        <v>708</v>
      </c>
      <c r="D606" s="637"/>
      <c r="E606" s="613">
        <v>1600</v>
      </c>
      <c r="F606" s="134">
        <v>10000</v>
      </c>
      <c r="G606" s="134">
        <v>10000</v>
      </c>
      <c r="H606" s="134">
        <v>10000</v>
      </c>
      <c r="I606" s="123"/>
      <c r="J606" s="765"/>
    </row>
    <row r="607" spans="1:10" s="46" customFormat="1" ht="12.75" x14ac:dyDescent="0.2">
      <c r="A607" s="424">
        <v>920</v>
      </c>
      <c r="B607" s="307"/>
      <c r="C607" s="213" t="s">
        <v>709</v>
      </c>
      <c r="D607" s="637"/>
      <c r="E607" s="613">
        <v>15000</v>
      </c>
      <c r="F607" s="134"/>
      <c r="G607" s="134"/>
      <c r="H607" s="134"/>
      <c r="I607" s="123"/>
      <c r="J607" s="765"/>
    </row>
    <row r="608" spans="1:10" s="46" customFormat="1" ht="12.75" x14ac:dyDescent="0.2">
      <c r="A608" s="424">
        <v>920</v>
      </c>
      <c r="B608" s="307"/>
      <c r="C608" s="210" t="s">
        <v>352</v>
      </c>
      <c r="D608" s="637"/>
      <c r="E608" s="613"/>
      <c r="F608" s="134"/>
      <c r="G608" s="134"/>
      <c r="H608" s="134"/>
      <c r="I608" s="123"/>
      <c r="J608" s="765"/>
    </row>
    <row r="609" spans="1:10" s="46" customFormat="1" ht="12.75" x14ac:dyDescent="0.2">
      <c r="A609" s="424">
        <v>920</v>
      </c>
      <c r="B609" s="307"/>
      <c r="C609" s="131" t="s">
        <v>483</v>
      </c>
      <c r="D609" s="637"/>
      <c r="E609" s="219"/>
      <c r="F609" s="328"/>
      <c r="G609" s="328"/>
      <c r="H609" s="328"/>
      <c r="I609" s="123"/>
      <c r="J609" s="765"/>
    </row>
    <row r="610" spans="1:10" s="46" customFormat="1" ht="12.75" x14ac:dyDescent="0.2">
      <c r="A610" s="424">
        <v>920</v>
      </c>
      <c r="B610" s="307" t="s">
        <v>54</v>
      </c>
      <c r="C610" s="330" t="s">
        <v>190</v>
      </c>
      <c r="D610" s="305">
        <v>19000</v>
      </c>
      <c r="E610" s="305">
        <v>13900</v>
      </c>
      <c r="F610" s="305">
        <v>24500</v>
      </c>
      <c r="G610" s="305">
        <v>25000</v>
      </c>
      <c r="H610" s="305">
        <v>29000</v>
      </c>
      <c r="I610" s="333"/>
      <c r="J610" s="761"/>
    </row>
    <row r="611" spans="1:10" s="48" customFormat="1" ht="12.75" x14ac:dyDescent="0.2">
      <c r="A611" s="424">
        <v>920</v>
      </c>
      <c r="B611" s="307"/>
      <c r="C611" s="65" t="s">
        <v>100</v>
      </c>
      <c r="D611" s="304">
        <v>19000</v>
      </c>
      <c r="E611" s="138">
        <v>13900</v>
      </c>
      <c r="F611" s="123">
        <v>24500</v>
      </c>
      <c r="G611" s="123">
        <v>25000</v>
      </c>
      <c r="H611" s="123">
        <v>29000</v>
      </c>
      <c r="I611" s="123"/>
      <c r="J611" s="764"/>
    </row>
    <row r="612" spans="1:10" s="46" customFormat="1" ht="12.75" x14ac:dyDescent="0.2">
      <c r="A612" s="424">
        <v>920</v>
      </c>
      <c r="B612" s="307"/>
      <c r="C612" s="312" t="s">
        <v>176</v>
      </c>
      <c r="D612" s="313"/>
      <c r="E612" s="314"/>
      <c r="F612" s="315"/>
      <c r="G612" s="315"/>
      <c r="H612" s="315"/>
      <c r="I612" s="315"/>
      <c r="J612" s="764"/>
    </row>
    <row r="613" spans="1:10" x14ac:dyDescent="0.2">
      <c r="A613" s="424">
        <v>920</v>
      </c>
      <c r="B613" s="307"/>
      <c r="C613" s="210" t="s">
        <v>525</v>
      </c>
      <c r="D613" s="543">
        <v>0</v>
      </c>
      <c r="E613" s="230">
        <v>0</v>
      </c>
      <c r="F613" s="237">
        <v>2000</v>
      </c>
      <c r="G613" s="237">
        <v>2000</v>
      </c>
      <c r="H613" s="237">
        <v>2000</v>
      </c>
      <c r="I613" s="326"/>
      <c r="J613" s="778"/>
    </row>
    <row r="614" spans="1:10" s="48" customFormat="1" ht="12.75" x14ac:dyDescent="0.2">
      <c r="A614" s="424">
        <v>920</v>
      </c>
      <c r="B614" s="307"/>
      <c r="C614" s="210" t="s">
        <v>527</v>
      </c>
      <c r="D614" s="543">
        <v>0</v>
      </c>
      <c r="E614" s="230">
        <v>0</v>
      </c>
      <c r="F614" s="237"/>
      <c r="G614" s="237"/>
      <c r="H614" s="237"/>
      <c r="I614" s="326"/>
      <c r="J614" s="778"/>
    </row>
    <row r="615" spans="1:10" s="48" customFormat="1" ht="12.75" x14ac:dyDescent="0.2">
      <c r="A615" s="424">
        <v>920</v>
      </c>
      <c r="B615" s="307"/>
      <c r="C615" s="210" t="s">
        <v>526</v>
      </c>
      <c r="D615" s="543"/>
      <c r="E615" s="230">
        <v>0</v>
      </c>
      <c r="F615" s="237"/>
      <c r="G615" s="237"/>
      <c r="H615" s="237"/>
      <c r="I615" s="326"/>
      <c r="J615" s="778"/>
    </row>
    <row r="616" spans="1:10" s="48" customFormat="1" ht="12.75" x14ac:dyDescent="0.2">
      <c r="A616" s="424">
        <v>920</v>
      </c>
      <c r="B616" s="307"/>
      <c r="C616" s="210" t="s">
        <v>329</v>
      </c>
      <c r="D616" s="543">
        <v>0</v>
      </c>
      <c r="E616" s="230">
        <v>0</v>
      </c>
      <c r="F616" s="237"/>
      <c r="G616" s="237"/>
      <c r="H616" s="237"/>
      <c r="I616" s="326"/>
      <c r="J616" s="778"/>
    </row>
    <row r="617" spans="1:10" s="48" customFormat="1" ht="12.75" x14ac:dyDescent="0.2">
      <c r="A617" s="424">
        <v>920</v>
      </c>
      <c r="B617" s="307"/>
      <c r="C617" s="210" t="s">
        <v>330</v>
      </c>
      <c r="D617" s="543">
        <v>2000</v>
      </c>
      <c r="E617" s="230">
        <v>3000</v>
      </c>
      <c r="F617" s="237"/>
      <c r="G617" s="237"/>
      <c r="H617" s="237"/>
      <c r="I617" s="326"/>
      <c r="J617" s="778"/>
    </row>
    <row r="618" spans="1:10" s="48" customFormat="1" ht="12.75" x14ac:dyDescent="0.2">
      <c r="A618" s="424">
        <v>920</v>
      </c>
      <c r="B618" s="307"/>
      <c r="C618" s="210" t="s">
        <v>527</v>
      </c>
      <c r="D618" s="543">
        <v>0</v>
      </c>
      <c r="E618" s="230">
        <v>0</v>
      </c>
      <c r="F618" s="237">
        <v>3000</v>
      </c>
      <c r="G618" s="237">
        <v>7000</v>
      </c>
      <c r="H618" s="237">
        <v>7000</v>
      </c>
      <c r="I618" s="326"/>
      <c r="J618" s="778"/>
    </row>
    <row r="619" spans="1:10" s="48" customFormat="1" ht="12.75" x14ac:dyDescent="0.2">
      <c r="A619" s="424">
        <v>920</v>
      </c>
      <c r="B619" s="307"/>
      <c r="C619" s="210" t="s">
        <v>528</v>
      </c>
      <c r="D619" s="543">
        <v>0</v>
      </c>
      <c r="E619" s="230">
        <v>2000</v>
      </c>
      <c r="F619" s="237">
        <v>0</v>
      </c>
      <c r="G619" s="237">
        <v>0</v>
      </c>
      <c r="H619" s="237">
        <v>0</v>
      </c>
      <c r="I619" s="326"/>
      <c r="J619" s="778"/>
    </row>
    <row r="620" spans="1:10" s="48" customFormat="1" ht="12.75" x14ac:dyDescent="0.2">
      <c r="A620" s="424">
        <v>920</v>
      </c>
      <c r="B620" s="307"/>
      <c r="C620" s="214" t="s">
        <v>529</v>
      </c>
      <c r="D620" s="543">
        <v>0</v>
      </c>
      <c r="E620" s="230">
        <v>0</v>
      </c>
      <c r="F620" s="237">
        <v>0</v>
      </c>
      <c r="G620" s="237">
        <v>0</v>
      </c>
      <c r="H620" s="237">
        <v>0</v>
      </c>
      <c r="I620" s="326"/>
      <c r="J620" s="778"/>
    </row>
    <row r="621" spans="1:10" s="48" customFormat="1" ht="12.75" x14ac:dyDescent="0.2">
      <c r="A621" s="424">
        <v>920</v>
      </c>
      <c r="B621" s="307"/>
      <c r="C621" s="131" t="s">
        <v>483</v>
      </c>
      <c r="D621" s="543">
        <v>17000</v>
      </c>
      <c r="E621" s="230">
        <v>8900</v>
      </c>
      <c r="F621" s="237">
        <v>19500</v>
      </c>
      <c r="G621" s="237">
        <v>16000</v>
      </c>
      <c r="H621" s="237">
        <v>20000</v>
      </c>
      <c r="I621" s="326"/>
      <c r="J621" s="778"/>
    </row>
    <row r="622" spans="1:10" s="48" customFormat="1" ht="12.75" x14ac:dyDescent="0.2">
      <c r="A622" s="424">
        <v>920</v>
      </c>
      <c r="B622" s="307" t="s">
        <v>170</v>
      </c>
      <c r="C622" s="330" t="s">
        <v>215</v>
      </c>
      <c r="D622" s="305">
        <v>0</v>
      </c>
      <c r="E622" s="305">
        <v>0</v>
      </c>
      <c r="F622" s="305">
        <v>0</v>
      </c>
      <c r="G622" s="305">
        <v>0</v>
      </c>
      <c r="H622" s="305">
        <v>0</v>
      </c>
      <c r="I622" s="333"/>
      <c r="J622" s="761"/>
    </row>
    <row r="623" spans="1:10" x14ac:dyDescent="0.2">
      <c r="A623" s="424">
        <v>920</v>
      </c>
      <c r="B623" s="307"/>
      <c r="C623" s="65" t="s">
        <v>216</v>
      </c>
      <c r="D623" s="304">
        <v>0</v>
      </c>
      <c r="E623" s="145">
        <v>0</v>
      </c>
      <c r="F623" s="66">
        <v>0</v>
      </c>
      <c r="G623" s="66">
        <v>0</v>
      </c>
      <c r="H623" s="66">
        <v>0</v>
      </c>
      <c r="I623" s="326"/>
      <c r="J623" s="778"/>
    </row>
    <row r="624" spans="1:10" x14ac:dyDescent="0.2">
      <c r="A624" s="424">
        <v>920</v>
      </c>
      <c r="B624" s="307"/>
      <c r="C624" s="65"/>
      <c r="D624" s="304"/>
      <c r="E624" s="218"/>
      <c r="F624" s="326"/>
      <c r="G624" s="326"/>
      <c r="H624" s="326"/>
      <c r="I624" s="326"/>
      <c r="J624" s="778"/>
    </row>
    <row r="625" spans="1:11" x14ac:dyDescent="0.2">
      <c r="A625" s="424">
        <v>920</v>
      </c>
      <c r="B625" s="425">
        <v>21</v>
      </c>
      <c r="C625" s="308" t="s">
        <v>311</v>
      </c>
      <c r="D625" s="305">
        <v>0</v>
      </c>
      <c r="E625" s="305">
        <v>0</v>
      </c>
      <c r="F625" s="305">
        <v>0</v>
      </c>
      <c r="G625" s="305">
        <v>0</v>
      </c>
      <c r="H625" s="305">
        <v>0</v>
      </c>
      <c r="I625" s="333"/>
      <c r="J625" s="761"/>
    </row>
    <row r="626" spans="1:11" x14ac:dyDescent="0.2">
      <c r="A626" s="424">
        <v>920</v>
      </c>
      <c r="B626" s="425"/>
      <c r="C626" s="65" t="s">
        <v>100</v>
      </c>
      <c r="D626" s="304">
        <v>0</v>
      </c>
      <c r="E626" s="138">
        <v>0</v>
      </c>
      <c r="F626" s="123">
        <v>0</v>
      </c>
      <c r="G626" s="123">
        <v>0</v>
      </c>
      <c r="H626" s="123">
        <v>0</v>
      </c>
      <c r="I626" s="123"/>
      <c r="J626" s="764"/>
    </row>
    <row r="627" spans="1:11" s="48" customFormat="1" ht="12.75" x14ac:dyDescent="0.2">
      <c r="A627" s="424">
        <v>920</v>
      </c>
      <c r="B627" s="425"/>
      <c r="C627" s="312"/>
      <c r="D627" s="313"/>
      <c r="E627" s="314"/>
      <c r="F627" s="315"/>
      <c r="G627" s="315"/>
      <c r="H627" s="315"/>
      <c r="I627" s="315"/>
      <c r="J627" s="765"/>
    </row>
    <row r="628" spans="1:11" s="48" customFormat="1" ht="12.75" x14ac:dyDescent="0.2">
      <c r="A628" s="296">
        <v>923</v>
      </c>
      <c r="B628" s="297" t="s">
        <v>11</v>
      </c>
      <c r="C628" s="298" t="s">
        <v>102</v>
      </c>
      <c r="D628" s="299">
        <v>317418.96999999997</v>
      </c>
      <c r="E628" s="299">
        <v>396245</v>
      </c>
      <c r="F628" s="299">
        <v>58000</v>
      </c>
      <c r="G628" s="299">
        <v>58000</v>
      </c>
      <c r="H628" s="299">
        <v>180000</v>
      </c>
      <c r="I628" s="344"/>
      <c r="J628" s="42"/>
    </row>
    <row r="629" spans="1:11" s="48" customFormat="1" ht="12.75" x14ac:dyDescent="0.2">
      <c r="A629" s="424">
        <v>923</v>
      </c>
      <c r="B629" s="307" t="s">
        <v>9</v>
      </c>
      <c r="C629" s="352" t="s">
        <v>91</v>
      </c>
      <c r="D629" s="305">
        <v>591.32000000000005</v>
      </c>
      <c r="E629" s="305">
        <v>0</v>
      </c>
      <c r="F629" s="556" t="s">
        <v>11</v>
      </c>
      <c r="G629" s="556" t="s">
        <v>11</v>
      </c>
      <c r="H629" s="556" t="s">
        <v>11</v>
      </c>
      <c r="I629" s="261"/>
      <c r="J629" s="781"/>
    </row>
    <row r="630" spans="1:11" s="48" customFormat="1" ht="12.75" x14ac:dyDescent="0.2">
      <c r="A630" s="424">
        <v>923</v>
      </c>
      <c r="B630" s="307"/>
      <c r="C630" s="610" t="s">
        <v>647</v>
      </c>
      <c r="D630" s="247">
        <v>591.32000000000005</v>
      </c>
      <c r="E630" s="211">
        <v>0</v>
      </c>
      <c r="F630" s="326"/>
      <c r="G630" s="326"/>
      <c r="H630" s="326"/>
      <c r="I630" s="261"/>
      <c r="J630" s="781"/>
    </row>
    <row r="631" spans="1:11" s="48" customFormat="1" ht="12.75" x14ac:dyDescent="0.2">
      <c r="A631" s="424">
        <v>923</v>
      </c>
      <c r="B631" s="307"/>
      <c r="C631" s="611" t="s">
        <v>852</v>
      </c>
      <c r="D631" s="614">
        <v>0</v>
      </c>
      <c r="E631" s="212">
        <v>0</v>
      </c>
      <c r="F631" s="326"/>
      <c r="G631" s="326"/>
      <c r="H631" s="326"/>
      <c r="I631" s="261"/>
      <c r="J631" s="781"/>
    </row>
    <row r="632" spans="1:11" x14ac:dyDescent="0.2">
      <c r="A632" s="424">
        <v>923</v>
      </c>
      <c r="B632" s="307"/>
      <c r="C632" s="360"/>
      <c r="D632" s="331"/>
      <c r="E632" s="332"/>
      <c r="F632" s="122"/>
      <c r="G632" s="122"/>
      <c r="H632" s="122"/>
      <c r="I632" s="333"/>
      <c r="J632" s="761"/>
    </row>
    <row r="633" spans="1:11" x14ac:dyDescent="0.2">
      <c r="A633" s="424">
        <v>923</v>
      </c>
      <c r="B633" s="307" t="s">
        <v>16</v>
      </c>
      <c r="C633" s="308" t="s">
        <v>92</v>
      </c>
      <c r="D633" s="301">
        <v>40642.699999999997</v>
      </c>
      <c r="E633" s="301">
        <v>8900</v>
      </c>
      <c r="F633" s="556" t="s">
        <v>11</v>
      </c>
      <c r="G633" s="556" t="s">
        <v>11</v>
      </c>
      <c r="H633" s="556" t="s">
        <v>11</v>
      </c>
      <c r="I633" s="261"/>
      <c r="J633" s="781"/>
    </row>
    <row r="634" spans="1:11" s="48" customFormat="1" ht="22.5" x14ac:dyDescent="0.2">
      <c r="A634" s="424">
        <v>923</v>
      </c>
      <c r="B634" s="307"/>
      <c r="C634" s="253" t="s">
        <v>500</v>
      </c>
      <c r="D634" s="247">
        <v>30</v>
      </c>
      <c r="E634" s="211">
        <v>4400</v>
      </c>
      <c r="F634" s="318"/>
      <c r="G634" s="318"/>
      <c r="H634" s="318"/>
      <c r="I634" s="318"/>
      <c r="J634" s="770"/>
      <c r="K634" s="664"/>
    </row>
    <row r="635" spans="1:11" x14ac:dyDescent="0.2">
      <c r="A635" s="424">
        <v>923</v>
      </c>
      <c r="B635" s="307"/>
      <c r="C635" s="253" t="s">
        <v>574</v>
      </c>
      <c r="D635" s="334">
        <v>1000</v>
      </c>
      <c r="E635" s="211">
        <v>1000</v>
      </c>
      <c r="F635" s="326"/>
      <c r="G635" s="326"/>
      <c r="H635" s="326"/>
      <c r="I635" s="326"/>
      <c r="J635" s="778"/>
    </row>
    <row r="636" spans="1:11" x14ac:dyDescent="0.2">
      <c r="A636" s="424">
        <v>923</v>
      </c>
      <c r="B636" s="307"/>
      <c r="C636" s="253" t="s">
        <v>501</v>
      </c>
      <c r="D636" s="334">
        <v>1000</v>
      </c>
      <c r="E636" s="211">
        <v>1000</v>
      </c>
      <c r="F636" s="326"/>
      <c r="G636" s="326"/>
      <c r="H636" s="326"/>
      <c r="I636" s="326"/>
      <c r="J636" s="778"/>
    </row>
    <row r="637" spans="1:11" x14ac:dyDescent="0.2">
      <c r="A637" s="424">
        <v>923</v>
      </c>
      <c r="B637" s="307"/>
      <c r="C637" s="253" t="s">
        <v>334</v>
      </c>
      <c r="D637" s="334">
        <v>1000</v>
      </c>
      <c r="E637" s="211">
        <v>0</v>
      </c>
      <c r="F637" s="326"/>
      <c r="G637" s="326"/>
      <c r="H637" s="326"/>
      <c r="I637" s="326"/>
      <c r="J637" s="778"/>
    </row>
    <row r="638" spans="1:11" x14ac:dyDescent="0.2">
      <c r="A638" s="424">
        <v>923</v>
      </c>
      <c r="B638" s="307"/>
      <c r="C638" s="253" t="s">
        <v>502</v>
      </c>
      <c r="D638" s="334">
        <v>2200</v>
      </c>
      <c r="E638" s="211">
        <v>1500</v>
      </c>
      <c r="F638" s="336"/>
      <c r="G638" s="326"/>
      <c r="H638" s="326"/>
      <c r="I638" s="326"/>
      <c r="J638" s="778"/>
    </row>
    <row r="639" spans="1:11" x14ac:dyDescent="0.2">
      <c r="A639" s="424">
        <v>923</v>
      </c>
      <c r="B639" s="307"/>
      <c r="C639" s="253" t="s">
        <v>503</v>
      </c>
      <c r="D639" s="334">
        <v>122.7</v>
      </c>
      <c r="E639" s="211">
        <v>0</v>
      </c>
      <c r="F639" s="326"/>
      <c r="G639" s="326"/>
      <c r="H639" s="326"/>
      <c r="I639" s="326"/>
      <c r="J639" s="778"/>
    </row>
    <row r="640" spans="1:11" x14ac:dyDescent="0.2">
      <c r="A640" s="424">
        <v>923</v>
      </c>
      <c r="B640" s="307"/>
      <c r="C640" s="253" t="s">
        <v>575</v>
      </c>
      <c r="D640" s="334">
        <v>0</v>
      </c>
      <c r="E640" s="211">
        <v>1000</v>
      </c>
      <c r="F640" s="326"/>
      <c r="G640" s="326"/>
      <c r="H640" s="326"/>
      <c r="I640" s="326"/>
      <c r="J640" s="778"/>
    </row>
    <row r="641" spans="1:10" x14ac:dyDescent="0.2">
      <c r="A641" s="424">
        <v>923</v>
      </c>
      <c r="B641" s="307"/>
      <c r="C641" s="661" t="s">
        <v>473</v>
      </c>
      <c r="D641" s="616">
        <v>35290</v>
      </c>
      <c r="E641" s="232"/>
      <c r="F641" s="457"/>
      <c r="G641" s="457"/>
      <c r="H641" s="457"/>
      <c r="I641" s="326"/>
      <c r="J641" s="778"/>
    </row>
    <row r="642" spans="1:10" ht="12.75" customHeight="1" x14ac:dyDescent="0.2">
      <c r="A642" s="424">
        <v>923</v>
      </c>
      <c r="B642" s="307"/>
      <c r="C642" s="210"/>
      <c r="D642" s="334"/>
      <c r="E642" s="232"/>
      <c r="F642" s="318"/>
      <c r="G642" s="318"/>
      <c r="H642" s="318"/>
      <c r="I642" s="318"/>
      <c r="J642" s="770"/>
    </row>
    <row r="643" spans="1:10" ht="12.75" customHeight="1" x14ac:dyDescent="0.2">
      <c r="A643" s="424">
        <v>923</v>
      </c>
      <c r="B643" s="307" t="s">
        <v>18</v>
      </c>
      <c r="C643" s="352" t="s">
        <v>93</v>
      </c>
      <c r="D643" s="305">
        <v>1500</v>
      </c>
      <c r="E643" s="305">
        <v>3000</v>
      </c>
      <c r="F643" s="556" t="s">
        <v>11</v>
      </c>
      <c r="G643" s="556" t="s">
        <v>11</v>
      </c>
      <c r="H643" s="556" t="s">
        <v>11</v>
      </c>
      <c r="I643" s="261"/>
      <c r="J643" s="781"/>
    </row>
    <row r="644" spans="1:10" ht="12.75" customHeight="1" x14ac:dyDescent="0.2">
      <c r="A644" s="424">
        <v>923</v>
      </c>
      <c r="B644" s="307"/>
      <c r="C644" s="275" t="s">
        <v>217</v>
      </c>
      <c r="D644" s="335">
        <v>1500</v>
      </c>
      <c r="E644" s="218">
        <v>3000</v>
      </c>
      <c r="F644" s="66"/>
      <c r="G644" s="66"/>
      <c r="H644" s="66"/>
      <c r="I644" s="66"/>
      <c r="J644" s="782"/>
    </row>
    <row r="645" spans="1:10" ht="12.75" customHeight="1" x14ac:dyDescent="0.2">
      <c r="A645" s="424">
        <v>923</v>
      </c>
      <c r="B645" s="307"/>
      <c r="C645" s="275"/>
      <c r="D645" s="335"/>
      <c r="E645" s="145"/>
      <c r="F645" s="66"/>
      <c r="G645" s="66"/>
      <c r="H645" s="66"/>
      <c r="I645" s="66"/>
      <c r="J645" s="782"/>
    </row>
    <row r="646" spans="1:10" s="54" customFormat="1" ht="12" customHeight="1" x14ac:dyDescent="0.2">
      <c r="A646" s="424">
        <v>923</v>
      </c>
      <c r="B646" s="307" t="s">
        <v>22</v>
      </c>
      <c r="C646" s="330" t="s">
        <v>94</v>
      </c>
      <c r="D646" s="305">
        <v>5249.52</v>
      </c>
      <c r="E646" s="305">
        <v>7900</v>
      </c>
      <c r="F646" s="556" t="s">
        <v>11</v>
      </c>
      <c r="G646" s="556" t="s">
        <v>11</v>
      </c>
      <c r="H646" s="556" t="s">
        <v>11</v>
      </c>
      <c r="I646" s="261"/>
      <c r="J646" s="781"/>
    </row>
    <row r="647" spans="1:10" ht="22.5" x14ac:dyDescent="0.2">
      <c r="A647" s="424">
        <v>923</v>
      </c>
      <c r="B647" s="307"/>
      <c r="C647" s="253" t="s">
        <v>787</v>
      </c>
      <c r="D647" s="247">
        <v>822.96</v>
      </c>
      <c r="E647" s="218">
        <v>2250</v>
      </c>
      <c r="F647" s="326"/>
      <c r="G647" s="66"/>
      <c r="H647" s="66"/>
      <c r="I647" s="66"/>
      <c r="J647" s="38"/>
    </row>
    <row r="648" spans="1:10" ht="22.5" x14ac:dyDescent="0.2">
      <c r="A648" s="424">
        <v>923</v>
      </c>
      <c r="B648" s="307"/>
      <c r="C648" s="451" t="s">
        <v>788</v>
      </c>
      <c r="D648" s="614">
        <v>2755.13</v>
      </c>
      <c r="E648" s="588"/>
      <c r="F648" s="336"/>
      <c r="G648" s="336"/>
      <c r="H648" s="336"/>
      <c r="I648" s="66"/>
      <c r="J648" s="38"/>
    </row>
    <row r="649" spans="1:10" x14ac:dyDescent="0.2">
      <c r="A649" s="424">
        <v>923</v>
      </c>
      <c r="B649" s="307"/>
      <c r="C649" s="253" t="s">
        <v>847</v>
      </c>
      <c r="D649" s="247">
        <v>1166.43</v>
      </c>
      <c r="E649" s="218"/>
      <c r="F649" s="326"/>
      <c r="G649" s="66"/>
      <c r="H649" s="66"/>
      <c r="I649" s="66"/>
      <c r="J649" s="38"/>
    </row>
    <row r="650" spans="1:10" x14ac:dyDescent="0.2">
      <c r="A650" s="424">
        <v>923</v>
      </c>
      <c r="B650" s="307"/>
      <c r="C650" s="451" t="s">
        <v>848</v>
      </c>
      <c r="D650" s="614">
        <v>0</v>
      </c>
      <c r="E650" s="588"/>
      <c r="F650" s="336"/>
      <c r="G650" s="336"/>
      <c r="H650" s="336"/>
      <c r="I650" s="66"/>
      <c r="J650" s="38"/>
    </row>
    <row r="651" spans="1:10" ht="22.5" x14ac:dyDescent="0.2">
      <c r="A651" s="424">
        <v>923</v>
      </c>
      <c r="B651" s="307"/>
      <c r="C651" s="253" t="s">
        <v>790</v>
      </c>
      <c r="D651" s="247">
        <v>117.49</v>
      </c>
      <c r="E651" s="218">
        <v>400</v>
      </c>
      <c r="F651" s="326"/>
      <c r="G651" s="66"/>
      <c r="H651" s="66"/>
      <c r="I651" s="66"/>
    </row>
    <row r="652" spans="1:10" ht="22.5" x14ac:dyDescent="0.2">
      <c r="A652" s="424">
        <v>923</v>
      </c>
      <c r="B652" s="307"/>
      <c r="C652" s="451" t="s">
        <v>789</v>
      </c>
      <c r="D652" s="587">
        <v>387.51</v>
      </c>
      <c r="E652" s="588">
        <v>0</v>
      </c>
      <c r="F652" s="336"/>
      <c r="G652" s="336"/>
      <c r="H652" s="336"/>
      <c r="I652" s="66"/>
    </row>
    <row r="653" spans="1:10" x14ac:dyDescent="0.2">
      <c r="A653" s="424">
        <v>923</v>
      </c>
      <c r="B653" s="307"/>
      <c r="C653" s="253" t="s">
        <v>849</v>
      </c>
      <c r="D653" s="335"/>
      <c r="E653" s="218">
        <v>900</v>
      </c>
      <c r="F653" s="66"/>
      <c r="G653" s="66"/>
      <c r="H653" s="66"/>
      <c r="I653" s="66"/>
    </row>
    <row r="654" spans="1:10" x14ac:dyDescent="0.2">
      <c r="A654" s="424">
        <v>923</v>
      </c>
      <c r="B654" s="307"/>
      <c r="C654" s="451" t="s">
        <v>850</v>
      </c>
      <c r="D654" s="335"/>
      <c r="E654" s="218"/>
      <c r="F654" s="66"/>
      <c r="G654" s="66"/>
      <c r="H654" s="66"/>
      <c r="I654" s="66"/>
    </row>
    <row r="655" spans="1:10" x14ac:dyDescent="0.2">
      <c r="A655" s="424">
        <v>923</v>
      </c>
      <c r="B655" s="307"/>
      <c r="C655" s="253" t="s">
        <v>845</v>
      </c>
      <c r="D655" s="335"/>
      <c r="E655" s="218">
        <v>1400</v>
      </c>
      <c r="F655" s="66"/>
      <c r="G655" s="66"/>
      <c r="H655" s="66"/>
      <c r="I655" s="66"/>
    </row>
    <row r="656" spans="1:10" x14ac:dyDescent="0.2">
      <c r="A656" s="424">
        <v>923</v>
      </c>
      <c r="B656" s="307"/>
      <c r="C656" s="451" t="s">
        <v>844</v>
      </c>
      <c r="D656" s="335"/>
      <c r="E656" s="218"/>
      <c r="F656" s="66"/>
      <c r="G656" s="66"/>
      <c r="H656" s="66"/>
      <c r="I656" s="66"/>
    </row>
    <row r="657" spans="1:9" x14ac:dyDescent="0.2">
      <c r="A657" s="424">
        <v>923</v>
      </c>
      <c r="B657" s="307"/>
      <c r="C657" s="253" t="s">
        <v>846</v>
      </c>
      <c r="D657" s="335"/>
      <c r="E657" s="218">
        <v>650</v>
      </c>
      <c r="F657" s="66"/>
      <c r="G657" s="66"/>
      <c r="H657" s="66"/>
      <c r="I657" s="66"/>
    </row>
    <row r="658" spans="1:9" x14ac:dyDescent="0.2">
      <c r="A658" s="424">
        <v>923</v>
      </c>
      <c r="B658" s="307"/>
      <c r="C658" s="451" t="s">
        <v>851</v>
      </c>
      <c r="D658" s="335"/>
      <c r="E658" s="218"/>
      <c r="F658" s="66"/>
      <c r="G658" s="66"/>
      <c r="H658" s="66"/>
      <c r="I658" s="66"/>
    </row>
    <row r="659" spans="1:9" x14ac:dyDescent="0.2">
      <c r="A659" s="424">
        <v>923</v>
      </c>
      <c r="B659" s="307"/>
      <c r="C659" s="253" t="s">
        <v>512</v>
      </c>
      <c r="D659" s="335">
        <v>0</v>
      </c>
      <c r="E659" s="218">
        <v>2300</v>
      </c>
      <c r="F659" s="66"/>
      <c r="G659" s="66"/>
      <c r="H659" s="66"/>
      <c r="I659" s="66"/>
    </row>
    <row r="660" spans="1:9" x14ac:dyDescent="0.2">
      <c r="A660" s="424">
        <v>923</v>
      </c>
      <c r="B660" s="307"/>
      <c r="C660" s="451" t="s">
        <v>513</v>
      </c>
      <c r="D660" s="587">
        <v>0</v>
      </c>
      <c r="E660" s="588">
        <v>0</v>
      </c>
      <c r="F660" s="66"/>
      <c r="G660" s="66"/>
      <c r="H660" s="66"/>
      <c r="I660" s="66"/>
    </row>
    <row r="661" spans="1:9" x14ac:dyDescent="0.2">
      <c r="A661" s="424">
        <v>923</v>
      </c>
      <c r="B661" s="307"/>
      <c r="C661" s="451"/>
      <c r="D661" s="335"/>
      <c r="E661" s="218"/>
      <c r="F661" s="66"/>
      <c r="G661" s="66"/>
      <c r="H661" s="66"/>
      <c r="I661" s="66"/>
    </row>
    <row r="662" spans="1:9" x14ac:dyDescent="0.2">
      <c r="A662" s="424">
        <v>923</v>
      </c>
      <c r="B662" s="307" t="s">
        <v>26</v>
      </c>
      <c r="C662" s="346" t="s">
        <v>101</v>
      </c>
      <c r="D662" s="325">
        <v>10637</v>
      </c>
      <c r="E662" s="325">
        <v>6185</v>
      </c>
      <c r="F662" s="556" t="s">
        <v>11</v>
      </c>
      <c r="G662" s="556" t="s">
        <v>11</v>
      </c>
      <c r="H662" s="556" t="s">
        <v>11</v>
      </c>
      <c r="I662" s="261"/>
    </row>
    <row r="663" spans="1:9" x14ac:dyDescent="0.2">
      <c r="A663" s="424">
        <v>923</v>
      </c>
      <c r="B663" s="307"/>
      <c r="C663" s="663"/>
      <c r="D663" s="335">
        <v>0</v>
      </c>
      <c r="E663" s="211">
        <v>0</v>
      </c>
      <c r="F663" s="326"/>
      <c r="G663" s="326"/>
      <c r="H663" s="326"/>
      <c r="I663" s="326"/>
    </row>
    <row r="664" spans="1:9" x14ac:dyDescent="0.2">
      <c r="A664" s="424">
        <v>923</v>
      </c>
      <c r="B664" s="307"/>
      <c r="C664" s="253" t="s">
        <v>853</v>
      </c>
      <c r="D664" s="335">
        <v>1259</v>
      </c>
      <c r="E664" s="211">
        <v>0</v>
      </c>
      <c r="F664" s="326"/>
      <c r="G664" s="326"/>
      <c r="H664" s="326"/>
      <c r="I664" s="326"/>
    </row>
    <row r="665" spans="1:9" ht="22.5" x14ac:dyDescent="0.2">
      <c r="A665" s="424">
        <v>923</v>
      </c>
      <c r="B665" s="307"/>
      <c r="C665" s="253" t="s">
        <v>854</v>
      </c>
      <c r="D665" s="335">
        <v>8678</v>
      </c>
      <c r="E665" s="211">
        <v>2350</v>
      </c>
      <c r="F665" s="326"/>
      <c r="G665" s="326"/>
      <c r="H665" s="326"/>
      <c r="I665" s="326"/>
    </row>
    <row r="666" spans="1:9" ht="22.5" x14ac:dyDescent="0.2">
      <c r="A666" s="424">
        <v>923</v>
      </c>
      <c r="B666" s="307"/>
      <c r="C666" s="151" t="s">
        <v>855</v>
      </c>
      <c r="D666" s="335">
        <v>700</v>
      </c>
      <c r="E666" s="211">
        <v>300</v>
      </c>
      <c r="F666" s="326"/>
      <c r="G666" s="326"/>
      <c r="H666" s="326"/>
      <c r="I666" s="326"/>
    </row>
    <row r="667" spans="1:9" ht="22.5" x14ac:dyDescent="0.2">
      <c r="A667" s="424">
        <v>923</v>
      </c>
      <c r="B667" s="307"/>
      <c r="C667" s="151" t="s">
        <v>856</v>
      </c>
      <c r="D667" s="335">
        <v>0</v>
      </c>
      <c r="E667" s="211">
        <v>2235</v>
      </c>
      <c r="F667" s="326"/>
      <c r="G667" s="326"/>
      <c r="H667" s="326"/>
      <c r="I667" s="326"/>
    </row>
    <row r="668" spans="1:9" ht="22.5" x14ac:dyDescent="0.2">
      <c r="A668" s="424">
        <v>923</v>
      </c>
      <c r="B668" s="307"/>
      <c r="C668" s="151" t="s">
        <v>857</v>
      </c>
      <c r="D668" s="335">
        <v>0</v>
      </c>
      <c r="E668" s="211">
        <v>1300</v>
      </c>
      <c r="F668" s="326"/>
      <c r="G668" s="326"/>
      <c r="H668" s="326"/>
      <c r="I668" s="326"/>
    </row>
    <row r="669" spans="1:9" x14ac:dyDescent="0.2">
      <c r="A669" s="424">
        <v>923</v>
      </c>
      <c r="B669" s="307"/>
      <c r="C669" s="152"/>
      <c r="D669" s="335"/>
      <c r="E669" s="230"/>
      <c r="F669" s="326"/>
      <c r="G669" s="326"/>
      <c r="H669" s="326"/>
      <c r="I669" s="326"/>
    </row>
    <row r="670" spans="1:9" x14ac:dyDescent="0.2">
      <c r="A670" s="424">
        <v>923</v>
      </c>
      <c r="B670" s="307" t="s">
        <v>29</v>
      </c>
      <c r="C670" s="308" t="s">
        <v>312</v>
      </c>
      <c r="D670" s="325">
        <v>92570</v>
      </c>
      <c r="E670" s="325">
        <v>204000</v>
      </c>
      <c r="F670" s="556" t="s">
        <v>11</v>
      </c>
      <c r="G670" s="556" t="s">
        <v>11</v>
      </c>
      <c r="H670" s="556" t="s">
        <v>11</v>
      </c>
      <c r="I670" s="261"/>
    </row>
    <row r="671" spans="1:9" x14ac:dyDescent="0.2">
      <c r="A671" s="424">
        <v>923</v>
      </c>
      <c r="B671" s="307"/>
      <c r="C671" s="253" t="s">
        <v>843</v>
      </c>
      <c r="D671" s="247">
        <v>0</v>
      </c>
      <c r="E671" s="211">
        <v>25000</v>
      </c>
      <c r="F671" s="326"/>
      <c r="G671" s="326"/>
      <c r="H671" s="326"/>
      <c r="I671" s="721"/>
    </row>
    <row r="672" spans="1:9" ht="22.5" x14ac:dyDescent="0.2">
      <c r="A672" s="424">
        <v>923</v>
      </c>
      <c r="B672" s="307"/>
      <c r="C672" s="253" t="s">
        <v>842</v>
      </c>
      <c r="D672" s="247">
        <v>0</v>
      </c>
      <c r="E672" s="211">
        <v>10000</v>
      </c>
      <c r="F672" s="123"/>
      <c r="G672" s="123"/>
      <c r="H672" s="123"/>
      <c r="I672" s="123"/>
    </row>
    <row r="673" spans="1:11" ht="22.5" x14ac:dyDescent="0.2">
      <c r="A673" s="424">
        <v>923</v>
      </c>
      <c r="B673" s="307"/>
      <c r="C673" s="451" t="s">
        <v>841</v>
      </c>
      <c r="D673" s="614">
        <v>0</v>
      </c>
      <c r="E673" s="211">
        <v>0</v>
      </c>
      <c r="F673" s="318"/>
      <c r="G673" s="123"/>
      <c r="H673" s="123"/>
      <c r="I673" s="123"/>
    </row>
    <row r="674" spans="1:11" x14ac:dyDescent="0.2">
      <c r="A674" s="424">
        <v>923</v>
      </c>
      <c r="B674" s="307"/>
      <c r="C674" s="253" t="s">
        <v>840</v>
      </c>
      <c r="D674" s="247">
        <v>19170</v>
      </c>
      <c r="E674" s="211">
        <v>11000</v>
      </c>
      <c r="F674" s="318"/>
      <c r="G674" s="123"/>
      <c r="H674" s="123"/>
      <c r="I674" s="123"/>
    </row>
    <row r="675" spans="1:11" x14ac:dyDescent="0.2">
      <c r="A675" s="424">
        <v>923</v>
      </c>
      <c r="B675" s="307"/>
      <c r="C675" s="451" t="s">
        <v>839</v>
      </c>
      <c r="D675" s="247">
        <v>0</v>
      </c>
      <c r="E675" s="211">
        <v>0</v>
      </c>
      <c r="F675" s="318"/>
      <c r="G675" s="123"/>
      <c r="H675" s="123"/>
      <c r="I675" s="123"/>
    </row>
    <row r="676" spans="1:11" ht="22.5" x14ac:dyDescent="0.2">
      <c r="A676" s="424">
        <v>923</v>
      </c>
      <c r="B676" s="307"/>
      <c r="C676" s="253" t="s">
        <v>838</v>
      </c>
      <c r="D676" s="247">
        <v>0</v>
      </c>
      <c r="E676" s="211">
        <v>2000</v>
      </c>
      <c r="F676" s="318"/>
      <c r="G676" s="123"/>
      <c r="H676" s="123"/>
      <c r="I676" s="123"/>
    </row>
    <row r="677" spans="1:11" x14ac:dyDescent="0.2">
      <c r="A677" s="424">
        <v>923</v>
      </c>
      <c r="B677" s="307"/>
      <c r="C677" s="253" t="s">
        <v>834</v>
      </c>
      <c r="D677" s="247">
        <v>0</v>
      </c>
      <c r="E677" s="211">
        <v>60000</v>
      </c>
      <c r="F677" s="318"/>
      <c r="G677" s="123"/>
      <c r="H677" s="123"/>
      <c r="I677" s="123"/>
    </row>
    <row r="678" spans="1:11" x14ac:dyDescent="0.2">
      <c r="A678" s="424">
        <v>923</v>
      </c>
      <c r="B678" s="307"/>
      <c r="C678" s="451" t="s">
        <v>835</v>
      </c>
      <c r="D678" s="614">
        <v>0</v>
      </c>
      <c r="E678" s="212">
        <v>0</v>
      </c>
      <c r="F678" s="318"/>
      <c r="G678" s="123"/>
      <c r="H678" s="123"/>
      <c r="I678" s="123"/>
    </row>
    <row r="679" spans="1:11" x14ac:dyDescent="0.2">
      <c r="A679" s="424">
        <v>923</v>
      </c>
      <c r="B679" s="307"/>
      <c r="C679" s="253" t="s">
        <v>836</v>
      </c>
      <c r="D679" s="247">
        <v>0</v>
      </c>
      <c r="E679" s="211">
        <v>0</v>
      </c>
      <c r="F679" s="318"/>
      <c r="G679" s="123"/>
      <c r="H679" s="123"/>
      <c r="I679" s="123"/>
    </row>
    <row r="680" spans="1:11" x14ac:dyDescent="0.2">
      <c r="A680" s="424">
        <v>923</v>
      </c>
      <c r="B680" s="307"/>
      <c r="C680" s="451" t="s">
        <v>837</v>
      </c>
      <c r="D680" s="614">
        <v>0</v>
      </c>
      <c r="E680" s="212">
        <v>0</v>
      </c>
      <c r="F680" s="318"/>
      <c r="G680" s="123"/>
      <c r="H680" s="123"/>
      <c r="I680" s="123"/>
    </row>
    <row r="681" spans="1:11" x14ac:dyDescent="0.2">
      <c r="A681" s="424">
        <v>923</v>
      </c>
      <c r="B681" s="307"/>
      <c r="C681" s="253" t="s">
        <v>833</v>
      </c>
      <c r="D681" s="247">
        <v>5500</v>
      </c>
      <c r="E681" s="211">
        <v>90000</v>
      </c>
      <c r="F681" s="318"/>
      <c r="G681" s="123"/>
      <c r="H681" s="123"/>
      <c r="I681" s="123"/>
    </row>
    <row r="682" spans="1:11" x14ac:dyDescent="0.2">
      <c r="A682" s="424">
        <v>923</v>
      </c>
      <c r="B682" s="307"/>
      <c r="C682" s="451" t="s">
        <v>832</v>
      </c>
      <c r="D682" s="614">
        <v>8500</v>
      </c>
      <c r="E682" s="212">
        <v>0</v>
      </c>
      <c r="F682" s="318"/>
      <c r="G682" s="123"/>
      <c r="H682" s="123"/>
      <c r="I682" s="123"/>
    </row>
    <row r="683" spans="1:11" ht="22.5" x14ac:dyDescent="0.2">
      <c r="A683" s="424">
        <v>923</v>
      </c>
      <c r="B683" s="307"/>
      <c r="C683" s="253" t="s">
        <v>831</v>
      </c>
      <c r="D683" s="247">
        <v>6684</v>
      </c>
      <c r="E683" s="211">
        <v>6000</v>
      </c>
      <c r="F683" s="318"/>
      <c r="G683" s="123"/>
      <c r="H683" s="123"/>
      <c r="I683" s="123"/>
      <c r="K683" s="742"/>
    </row>
    <row r="684" spans="1:11" ht="22.5" x14ac:dyDescent="0.2">
      <c r="A684" s="424">
        <v>923</v>
      </c>
      <c r="B684" s="307"/>
      <c r="C684" s="451" t="s">
        <v>830</v>
      </c>
      <c r="D684" s="614">
        <v>12316</v>
      </c>
      <c r="E684" s="212">
        <v>0</v>
      </c>
      <c r="F684" s="318"/>
      <c r="G684" s="123"/>
      <c r="H684" s="123"/>
      <c r="I684" s="123"/>
    </row>
    <row r="685" spans="1:11" x14ac:dyDescent="0.2">
      <c r="A685" s="424">
        <v>923</v>
      </c>
      <c r="B685" s="307"/>
      <c r="C685" s="661" t="s">
        <v>473</v>
      </c>
      <c r="D685" s="247">
        <v>40400</v>
      </c>
      <c r="E685" s="633"/>
      <c r="F685" s="318"/>
      <c r="G685" s="123"/>
      <c r="H685" s="123"/>
      <c r="I685" s="123"/>
    </row>
    <row r="686" spans="1:11" x14ac:dyDescent="0.2">
      <c r="A686" s="424">
        <v>923</v>
      </c>
      <c r="B686" s="307"/>
      <c r="C686" s="253"/>
      <c r="D686" s="247"/>
      <c r="E686" s="230"/>
      <c r="F686" s="318"/>
      <c r="G686" s="123"/>
      <c r="H686" s="123"/>
      <c r="I686" s="123"/>
    </row>
    <row r="687" spans="1:11" x14ac:dyDescent="0.2">
      <c r="A687" s="424">
        <v>923</v>
      </c>
      <c r="B687" s="361" t="s">
        <v>30</v>
      </c>
      <c r="C687" s="346" t="s">
        <v>103</v>
      </c>
      <c r="D687" s="325">
        <v>9442.43</v>
      </c>
      <c r="E687" s="325">
        <v>4310</v>
      </c>
      <c r="F687" s="556" t="s">
        <v>11</v>
      </c>
      <c r="G687" s="556" t="s">
        <v>11</v>
      </c>
      <c r="H687" s="556" t="s">
        <v>11</v>
      </c>
      <c r="I687" s="261"/>
    </row>
    <row r="688" spans="1:11" ht="22.5" x14ac:dyDescent="0.2">
      <c r="A688" s="424">
        <v>923</v>
      </c>
      <c r="B688" s="307"/>
      <c r="C688" s="667" t="s">
        <v>611</v>
      </c>
      <c r="D688" s="735">
        <v>3437.2</v>
      </c>
      <c r="E688" s="736">
        <v>0</v>
      </c>
      <c r="F688" s="519"/>
      <c r="G688" s="519"/>
      <c r="H688" s="519"/>
      <c r="I688" s="788" t="s">
        <v>648</v>
      </c>
    </row>
    <row r="689" spans="1:9" x14ac:dyDescent="0.2">
      <c r="A689" s="424">
        <v>923</v>
      </c>
      <c r="B689" s="307"/>
      <c r="C689" s="462" t="s">
        <v>612</v>
      </c>
      <c r="D689" s="247">
        <v>630.23</v>
      </c>
      <c r="E689" s="211">
        <v>0</v>
      </c>
      <c r="F689" s="519"/>
      <c r="G689" s="519"/>
      <c r="H689" s="519"/>
      <c r="I689" s="66"/>
    </row>
    <row r="690" spans="1:9" x14ac:dyDescent="0.2">
      <c r="A690" s="424">
        <v>923</v>
      </c>
      <c r="B690" s="307"/>
      <c r="C690" s="474" t="s">
        <v>520</v>
      </c>
      <c r="D690" s="247">
        <v>2875</v>
      </c>
      <c r="E690" s="211">
        <v>0</v>
      </c>
      <c r="F690" s="519"/>
      <c r="G690" s="519"/>
      <c r="H690" s="519"/>
      <c r="I690" s="66"/>
    </row>
    <row r="691" spans="1:9" x14ac:dyDescent="0.2">
      <c r="A691" s="424">
        <v>923</v>
      </c>
      <c r="B691" s="307"/>
      <c r="C691" s="462" t="s">
        <v>858</v>
      </c>
      <c r="D691" s="517">
        <v>2500</v>
      </c>
      <c r="E691" s="464">
        <v>1470</v>
      </c>
      <c r="F691" s="519"/>
      <c r="G691" s="519"/>
      <c r="H691" s="519"/>
      <c r="I691" s="66"/>
    </row>
    <row r="692" spans="1:9" ht="22.5" x14ac:dyDescent="0.2">
      <c r="A692" s="424">
        <v>923</v>
      </c>
      <c r="B692" s="307"/>
      <c r="C692" s="253" t="s">
        <v>859</v>
      </c>
      <c r="D692" s="517">
        <v>0</v>
      </c>
      <c r="E692" s="464">
        <v>2840</v>
      </c>
      <c r="F692" s="519"/>
      <c r="G692" s="519"/>
      <c r="H692" s="519"/>
      <c r="I692" s="66"/>
    </row>
    <row r="693" spans="1:9" x14ac:dyDescent="0.2">
      <c r="A693" s="424">
        <v>923</v>
      </c>
      <c r="B693" s="307"/>
      <c r="D693" s="517"/>
      <c r="E693" s="461"/>
      <c r="F693" s="519"/>
      <c r="G693" s="519"/>
      <c r="H693" s="519"/>
      <c r="I693" s="66"/>
    </row>
    <row r="694" spans="1:9" x14ac:dyDescent="0.2">
      <c r="A694" s="424">
        <v>923</v>
      </c>
      <c r="B694" s="307" t="s">
        <v>33</v>
      </c>
      <c r="C694" s="346" t="s">
        <v>104</v>
      </c>
      <c r="D694" s="325">
        <v>0</v>
      </c>
      <c r="E694" s="325">
        <v>450</v>
      </c>
      <c r="F694" s="556" t="s">
        <v>11</v>
      </c>
      <c r="G694" s="556" t="s">
        <v>11</v>
      </c>
      <c r="H694" s="556" t="s">
        <v>11</v>
      </c>
      <c r="I694" s="261"/>
    </row>
    <row r="695" spans="1:9" ht="22.5" x14ac:dyDescent="0.2">
      <c r="A695" s="424">
        <v>923</v>
      </c>
      <c r="B695" s="307"/>
      <c r="C695" s="253" t="s">
        <v>729</v>
      </c>
      <c r="D695" s="247">
        <v>0</v>
      </c>
      <c r="E695" s="211">
        <v>100</v>
      </c>
      <c r="F695" s="457"/>
      <c r="G695" s="457"/>
      <c r="H695" s="457"/>
      <c r="I695" s="261"/>
    </row>
    <row r="696" spans="1:9" ht="22.5" x14ac:dyDescent="0.2">
      <c r="A696" s="424">
        <v>923</v>
      </c>
      <c r="B696" s="307"/>
      <c r="C696" s="789" t="s">
        <v>826</v>
      </c>
      <c r="D696" s="785">
        <v>0</v>
      </c>
      <c r="E696" s="786">
        <v>350</v>
      </c>
      <c r="F696" s="787"/>
      <c r="G696" s="787"/>
      <c r="H696" s="787"/>
      <c r="I696" s="788" t="s">
        <v>648</v>
      </c>
    </row>
    <row r="697" spans="1:9" x14ac:dyDescent="0.2">
      <c r="A697" s="424">
        <v>923</v>
      </c>
      <c r="B697" s="307"/>
      <c r="C697" s="214"/>
      <c r="D697" s="335"/>
      <c r="E697" s="145"/>
      <c r="F697" s="520"/>
      <c r="G697" s="520"/>
      <c r="H697" s="520"/>
      <c r="I697" s="326"/>
    </row>
    <row r="698" spans="1:9" x14ac:dyDescent="0.2">
      <c r="A698" s="424">
        <v>923</v>
      </c>
      <c r="B698" s="307" t="s">
        <v>37</v>
      </c>
      <c r="C698" s="346" t="s">
        <v>105</v>
      </c>
      <c r="D698" s="325">
        <v>0</v>
      </c>
      <c r="E698" s="325">
        <v>0</v>
      </c>
      <c r="F698" s="556" t="s">
        <v>11</v>
      </c>
      <c r="G698" s="556" t="s">
        <v>11</v>
      </c>
      <c r="H698" s="556" t="s">
        <v>11</v>
      </c>
      <c r="I698" s="261"/>
    </row>
    <row r="699" spans="1:9" x14ac:dyDescent="0.2">
      <c r="A699" s="424">
        <v>923</v>
      </c>
      <c r="B699" s="307"/>
      <c r="C699" s="214"/>
      <c r="D699" s="335"/>
      <c r="E699" s="145"/>
      <c r="F699" s="521"/>
      <c r="G699" s="521"/>
      <c r="H699" s="521"/>
      <c r="I699" s="336"/>
    </row>
    <row r="700" spans="1:9" x14ac:dyDescent="0.2">
      <c r="A700" s="424">
        <v>923</v>
      </c>
      <c r="B700" s="307" t="s">
        <v>46</v>
      </c>
      <c r="C700" s="352" t="s">
        <v>181</v>
      </c>
      <c r="D700" s="325">
        <v>0</v>
      </c>
      <c r="E700" s="325">
        <v>0</v>
      </c>
      <c r="F700" s="556" t="s">
        <v>11</v>
      </c>
      <c r="G700" s="556" t="s">
        <v>11</v>
      </c>
      <c r="H700" s="556" t="s">
        <v>11</v>
      </c>
      <c r="I700" s="261"/>
    </row>
    <row r="701" spans="1:9" x14ac:dyDescent="0.2">
      <c r="A701" s="424">
        <v>923</v>
      </c>
      <c r="B701" s="307"/>
      <c r="C701" s="121"/>
      <c r="D701" s="337"/>
      <c r="E701" s="145"/>
      <c r="F701" s="519"/>
      <c r="G701" s="519"/>
      <c r="H701" s="519"/>
      <c r="I701" s="66"/>
    </row>
    <row r="702" spans="1:9" x14ac:dyDescent="0.2">
      <c r="A702" s="424">
        <v>923</v>
      </c>
      <c r="B702" s="307" t="s">
        <v>52</v>
      </c>
      <c r="C702" s="352" t="s">
        <v>183</v>
      </c>
      <c r="D702" s="325">
        <v>156786</v>
      </c>
      <c r="E702" s="325">
        <v>161500</v>
      </c>
      <c r="F702" s="556" t="s">
        <v>11</v>
      </c>
      <c r="G702" s="556" t="s">
        <v>11</v>
      </c>
      <c r="H702" s="556" t="s">
        <v>11</v>
      </c>
      <c r="I702" s="261"/>
    </row>
    <row r="703" spans="1:9" x14ac:dyDescent="0.2">
      <c r="A703" s="424">
        <v>923</v>
      </c>
      <c r="B703" s="307"/>
      <c r="C703" s="253" t="s">
        <v>335</v>
      </c>
      <c r="D703" s="247">
        <v>26800</v>
      </c>
      <c r="E703" s="211">
        <v>3000</v>
      </c>
      <c r="F703" s="457"/>
      <c r="G703" s="457"/>
      <c r="H703" s="457"/>
      <c r="I703" s="123"/>
    </row>
    <row r="704" spans="1:9" x14ac:dyDescent="0.2">
      <c r="A704" s="424">
        <v>923</v>
      </c>
      <c r="B704" s="307"/>
      <c r="C704" s="451" t="s">
        <v>336</v>
      </c>
      <c r="D704" s="614">
        <v>0</v>
      </c>
      <c r="E704" s="212">
        <v>0</v>
      </c>
      <c r="F704" s="457"/>
      <c r="G704" s="457"/>
      <c r="H704" s="457"/>
      <c r="I704" s="66"/>
    </row>
    <row r="705" spans="1:9" ht="22.5" x14ac:dyDescent="0.2">
      <c r="A705" s="424">
        <v>923</v>
      </c>
      <c r="B705" s="307"/>
      <c r="C705" s="253" t="s">
        <v>339</v>
      </c>
      <c r="D705" s="247">
        <v>19200</v>
      </c>
      <c r="E705" s="211">
        <v>0</v>
      </c>
      <c r="F705" s="452"/>
      <c r="G705" s="452"/>
      <c r="H705" s="452"/>
      <c r="I705" s="123"/>
    </row>
    <row r="706" spans="1:9" ht="22.5" x14ac:dyDescent="0.2">
      <c r="A706" s="424">
        <v>923</v>
      </c>
      <c r="B706" s="307"/>
      <c r="C706" s="451" t="s">
        <v>340</v>
      </c>
      <c r="D706" s="614">
        <v>0</v>
      </c>
      <c r="E706" s="212">
        <v>0</v>
      </c>
      <c r="F706" s="457"/>
      <c r="G706" s="457"/>
      <c r="H706" s="457"/>
      <c r="I706" s="123"/>
    </row>
    <row r="707" spans="1:9" ht="12.75" customHeight="1" x14ac:dyDescent="0.2">
      <c r="A707" s="424">
        <v>923</v>
      </c>
      <c r="B707" s="307"/>
      <c r="C707" s="253" t="s">
        <v>337</v>
      </c>
      <c r="D707" s="247">
        <v>1000</v>
      </c>
      <c r="E707" s="211">
        <v>0</v>
      </c>
      <c r="F707" s="457"/>
      <c r="G707" s="457"/>
      <c r="H707" s="457"/>
      <c r="I707" s="66"/>
    </row>
    <row r="708" spans="1:9" ht="12.75" customHeight="1" x14ac:dyDescent="0.2">
      <c r="A708" s="424">
        <v>923</v>
      </c>
      <c r="B708" s="307"/>
      <c r="C708" s="451" t="s">
        <v>338</v>
      </c>
      <c r="D708" s="614">
        <v>0</v>
      </c>
      <c r="E708" s="212">
        <v>0</v>
      </c>
      <c r="F708" s="457"/>
      <c r="G708" s="457"/>
      <c r="H708" s="457"/>
      <c r="I708" s="66"/>
    </row>
    <row r="709" spans="1:9" ht="13.5" customHeight="1" x14ac:dyDescent="0.2">
      <c r="A709" s="424">
        <v>923</v>
      </c>
      <c r="B709" s="307"/>
      <c r="C709" s="253" t="s">
        <v>414</v>
      </c>
      <c r="D709" s="247">
        <v>2000</v>
      </c>
      <c r="E709" s="211">
        <v>0</v>
      </c>
      <c r="F709" s="452"/>
      <c r="G709" s="452"/>
      <c r="H709" s="452"/>
      <c r="I709" s="66"/>
    </row>
    <row r="710" spans="1:9" x14ac:dyDescent="0.2">
      <c r="A710" s="424">
        <v>923</v>
      </c>
      <c r="B710" s="307"/>
      <c r="C710" s="451" t="s">
        <v>860</v>
      </c>
      <c r="D710" s="614">
        <v>0</v>
      </c>
      <c r="E710" s="212">
        <v>0</v>
      </c>
      <c r="F710" s="457"/>
      <c r="G710" s="457"/>
      <c r="H710" s="457"/>
      <c r="I710" s="66"/>
    </row>
    <row r="711" spans="1:9" x14ac:dyDescent="0.2">
      <c r="A711" s="424">
        <v>923</v>
      </c>
      <c r="B711" s="307"/>
      <c r="C711" s="253" t="s">
        <v>415</v>
      </c>
      <c r="D711" s="247">
        <v>1000</v>
      </c>
      <c r="E711" s="211">
        <v>0</v>
      </c>
      <c r="F711" s="473"/>
      <c r="G711" s="473"/>
      <c r="H711" s="473"/>
      <c r="I711" s="66"/>
    </row>
    <row r="712" spans="1:9" x14ac:dyDescent="0.2">
      <c r="A712" s="424">
        <v>923</v>
      </c>
      <c r="B712" s="307"/>
      <c r="C712" s="451" t="s">
        <v>416</v>
      </c>
      <c r="D712" s="614">
        <v>0</v>
      </c>
      <c r="E712" s="212">
        <v>0</v>
      </c>
      <c r="F712" s="473"/>
      <c r="G712" s="473"/>
      <c r="H712" s="473"/>
      <c r="I712" s="66"/>
    </row>
    <row r="713" spans="1:9" x14ac:dyDescent="0.2">
      <c r="A713" s="424">
        <v>923</v>
      </c>
      <c r="B713" s="307"/>
      <c r="C713" s="253" t="s">
        <v>417</v>
      </c>
      <c r="D713" s="247">
        <v>1000</v>
      </c>
      <c r="E713" s="211">
        <v>0</v>
      </c>
      <c r="F713" s="473"/>
      <c r="G713" s="473"/>
      <c r="H713" s="473"/>
      <c r="I713" s="66"/>
    </row>
    <row r="714" spans="1:9" x14ac:dyDescent="0.2">
      <c r="A714" s="424">
        <v>923</v>
      </c>
      <c r="B714" s="307"/>
      <c r="C714" s="451" t="s">
        <v>418</v>
      </c>
      <c r="D714" s="614">
        <v>0</v>
      </c>
      <c r="E714" s="212">
        <v>0</v>
      </c>
      <c r="F714" s="473"/>
      <c r="G714" s="473"/>
      <c r="H714" s="473"/>
      <c r="I714" s="66"/>
    </row>
    <row r="715" spans="1:9" ht="22.5" x14ac:dyDescent="0.2">
      <c r="A715" s="424">
        <v>923</v>
      </c>
      <c r="B715" s="307"/>
      <c r="C715" s="253" t="s">
        <v>861</v>
      </c>
      <c r="D715" s="247">
        <v>1000</v>
      </c>
      <c r="E715" s="211">
        <v>0</v>
      </c>
      <c r="F715" s="473"/>
      <c r="G715" s="473"/>
      <c r="H715" s="473"/>
      <c r="I715" s="66"/>
    </row>
    <row r="716" spans="1:9" ht="20.25" customHeight="1" x14ac:dyDescent="0.2">
      <c r="A716" s="424">
        <v>923</v>
      </c>
      <c r="B716" s="307"/>
      <c r="C716" s="451" t="s">
        <v>862</v>
      </c>
      <c r="D716" s="614">
        <v>0</v>
      </c>
      <c r="E716" s="212">
        <v>0</v>
      </c>
      <c r="F716" s="473"/>
      <c r="G716" s="473"/>
      <c r="H716" s="473"/>
      <c r="I716" s="66"/>
    </row>
    <row r="717" spans="1:9" x14ac:dyDescent="0.2">
      <c r="A717" s="424">
        <v>923</v>
      </c>
      <c r="B717" s="307"/>
      <c r="C717" s="253" t="s">
        <v>863</v>
      </c>
      <c r="D717" s="247">
        <v>5000</v>
      </c>
      <c r="E717" s="211">
        <v>0</v>
      </c>
      <c r="F717" s="718"/>
      <c r="G717" s="473"/>
      <c r="H717" s="473"/>
      <c r="I717" s="66"/>
    </row>
    <row r="718" spans="1:9" x14ac:dyDescent="0.2">
      <c r="A718" s="424">
        <v>923</v>
      </c>
      <c r="B718" s="307"/>
      <c r="C718" s="451" t="s">
        <v>864</v>
      </c>
      <c r="D718" s="614">
        <v>0</v>
      </c>
      <c r="E718" s="212">
        <v>0</v>
      </c>
      <c r="F718" s="718"/>
      <c r="G718" s="473"/>
      <c r="H718" s="473"/>
      <c r="I718" s="66"/>
    </row>
    <row r="719" spans="1:9" ht="22.5" x14ac:dyDescent="0.2">
      <c r="A719" s="424">
        <v>923</v>
      </c>
      <c r="B719" s="307"/>
      <c r="C719" s="253" t="s">
        <v>829</v>
      </c>
      <c r="D719" s="247">
        <v>1500</v>
      </c>
      <c r="E719" s="211">
        <v>0</v>
      </c>
      <c r="F719" s="718"/>
      <c r="G719" s="473"/>
      <c r="H719" s="473"/>
      <c r="I719" s="66"/>
    </row>
    <row r="720" spans="1:9" ht="22.5" x14ac:dyDescent="0.2">
      <c r="A720" s="424">
        <v>923</v>
      </c>
      <c r="B720" s="307"/>
      <c r="C720" s="451" t="s">
        <v>828</v>
      </c>
      <c r="D720" s="614">
        <v>0</v>
      </c>
      <c r="E720" s="212">
        <v>0</v>
      </c>
      <c r="F720" s="718"/>
      <c r="G720" s="473"/>
      <c r="H720" s="473"/>
      <c r="I720" s="66"/>
    </row>
    <row r="721" spans="1:9" x14ac:dyDescent="0.2">
      <c r="A721" s="424">
        <v>923</v>
      </c>
      <c r="B721" s="307"/>
      <c r="C721" s="253" t="s">
        <v>576</v>
      </c>
      <c r="D721" s="247">
        <v>4850</v>
      </c>
      <c r="E721" s="211">
        <v>5000</v>
      </c>
      <c r="F721" s="718"/>
      <c r="G721" s="473"/>
      <c r="H721" s="473"/>
      <c r="I721" s="66"/>
    </row>
    <row r="722" spans="1:9" x14ac:dyDescent="0.2">
      <c r="A722" s="424">
        <v>923</v>
      </c>
      <c r="B722" s="307"/>
      <c r="C722" s="451" t="s">
        <v>577</v>
      </c>
      <c r="D722" s="614">
        <v>0</v>
      </c>
      <c r="E722" s="212">
        <v>0</v>
      </c>
      <c r="F722" s="718"/>
      <c r="G722" s="473"/>
      <c r="H722" s="473"/>
      <c r="I722" s="66"/>
    </row>
    <row r="723" spans="1:9" x14ac:dyDescent="0.2">
      <c r="A723" s="424">
        <v>923</v>
      </c>
      <c r="B723" s="307"/>
      <c r="C723" s="253" t="s">
        <v>578</v>
      </c>
      <c r="D723" s="247">
        <v>4000</v>
      </c>
      <c r="E723" s="211">
        <v>4000</v>
      </c>
      <c r="F723" s="718"/>
      <c r="G723" s="473"/>
      <c r="H723" s="473"/>
      <c r="I723" s="66"/>
    </row>
    <row r="724" spans="1:9" x14ac:dyDescent="0.2">
      <c r="A724" s="424">
        <v>923</v>
      </c>
      <c r="B724" s="307"/>
      <c r="C724" s="451" t="s">
        <v>579</v>
      </c>
      <c r="D724" s="614">
        <v>0</v>
      </c>
      <c r="E724" s="212">
        <v>0</v>
      </c>
      <c r="F724" s="718"/>
      <c r="G724" s="473"/>
      <c r="H724" s="473"/>
      <c r="I724" s="66"/>
    </row>
    <row r="725" spans="1:9" ht="22.5" x14ac:dyDescent="0.2">
      <c r="A725" s="424">
        <v>923</v>
      </c>
      <c r="B725" s="307"/>
      <c r="C725" s="253" t="s">
        <v>504</v>
      </c>
      <c r="D725" s="247">
        <v>11916</v>
      </c>
      <c r="E725" s="211">
        <v>0</v>
      </c>
      <c r="F725" s="473"/>
      <c r="G725" s="473"/>
      <c r="H725" s="473"/>
      <c r="I725" s="66"/>
    </row>
    <row r="726" spans="1:9" ht="22.5" x14ac:dyDescent="0.2">
      <c r="A726" s="424">
        <v>923</v>
      </c>
      <c r="B726" s="307"/>
      <c r="C726" s="451" t="s">
        <v>505</v>
      </c>
      <c r="D726" s="614">
        <v>0</v>
      </c>
      <c r="E726" s="212">
        <v>0</v>
      </c>
      <c r="F726" s="473"/>
      <c r="G726" s="473"/>
      <c r="H726" s="473"/>
      <c r="I726" s="66"/>
    </row>
    <row r="727" spans="1:9" x14ac:dyDescent="0.2">
      <c r="A727" s="424">
        <v>923</v>
      </c>
      <c r="B727" s="307"/>
      <c r="C727" s="253" t="s">
        <v>419</v>
      </c>
      <c r="D727" s="247">
        <v>1000</v>
      </c>
      <c r="E727" s="211">
        <v>0</v>
      </c>
      <c r="F727" s="473"/>
      <c r="G727" s="473"/>
      <c r="H727" s="473"/>
      <c r="I727" s="66"/>
    </row>
    <row r="728" spans="1:9" x14ac:dyDescent="0.2">
      <c r="A728" s="424">
        <v>923</v>
      </c>
      <c r="B728" s="307"/>
      <c r="C728" s="451" t="s">
        <v>420</v>
      </c>
      <c r="D728" s="614">
        <v>0</v>
      </c>
      <c r="E728" s="212">
        <v>0</v>
      </c>
      <c r="F728" s="718"/>
      <c r="G728" s="473"/>
      <c r="H728" s="473"/>
      <c r="I728" s="66"/>
    </row>
    <row r="729" spans="1:9" ht="22.5" x14ac:dyDescent="0.2">
      <c r="A729" s="424">
        <v>923</v>
      </c>
      <c r="B729" s="307"/>
      <c r="C729" s="253" t="s">
        <v>506</v>
      </c>
      <c r="D729" s="247">
        <v>2000</v>
      </c>
      <c r="E729" s="211">
        <v>0</v>
      </c>
      <c r="F729" s="718"/>
      <c r="G729" s="473"/>
      <c r="H729" s="473"/>
      <c r="I729" s="66"/>
    </row>
    <row r="730" spans="1:9" ht="22.5" x14ac:dyDescent="0.2">
      <c r="A730" s="424">
        <v>923</v>
      </c>
      <c r="B730" s="307"/>
      <c r="C730" s="451" t="s">
        <v>507</v>
      </c>
      <c r="D730" s="614">
        <v>0</v>
      </c>
      <c r="E730" s="212">
        <v>0</v>
      </c>
      <c r="F730" s="718"/>
      <c r="G730" s="473"/>
      <c r="H730" s="473"/>
      <c r="I730" s="66"/>
    </row>
    <row r="731" spans="1:9" ht="22.5" x14ac:dyDescent="0.2">
      <c r="A731" s="424">
        <v>923</v>
      </c>
      <c r="B731" s="307"/>
      <c r="C731" s="253" t="s">
        <v>580</v>
      </c>
      <c r="D731" s="247">
        <v>16500</v>
      </c>
      <c r="E731" s="211">
        <v>0</v>
      </c>
      <c r="F731" s="473"/>
      <c r="G731" s="473"/>
      <c r="H731" s="473"/>
      <c r="I731" s="66"/>
    </row>
    <row r="732" spans="1:9" ht="22.5" x14ac:dyDescent="0.2">
      <c r="A732" s="424">
        <v>923</v>
      </c>
      <c r="B732" s="307"/>
      <c r="C732" s="451" t="s">
        <v>581</v>
      </c>
      <c r="D732" s="614">
        <v>0</v>
      </c>
      <c r="E732" s="212">
        <v>0</v>
      </c>
      <c r="F732" s="473"/>
      <c r="G732" s="473"/>
      <c r="H732" s="473"/>
      <c r="I732" s="66"/>
    </row>
    <row r="733" spans="1:9" ht="14.25" customHeight="1" x14ac:dyDescent="0.2">
      <c r="A733" s="424">
        <v>923</v>
      </c>
      <c r="B733" s="307"/>
      <c r="C733" s="253" t="s">
        <v>582</v>
      </c>
      <c r="D733" s="247">
        <v>7000</v>
      </c>
      <c r="E733" s="211">
        <v>3500</v>
      </c>
      <c r="F733" s="473"/>
      <c r="G733" s="473"/>
      <c r="H733" s="473"/>
      <c r="I733" s="135"/>
    </row>
    <row r="734" spans="1:9" ht="14.25" customHeight="1" x14ac:dyDescent="0.2">
      <c r="A734" s="424">
        <v>923</v>
      </c>
      <c r="B734" s="307"/>
      <c r="C734" s="451" t="s">
        <v>583</v>
      </c>
      <c r="D734" s="614">
        <v>0</v>
      </c>
      <c r="E734" s="212">
        <v>0</v>
      </c>
      <c r="F734" s="473"/>
      <c r="G734" s="473"/>
      <c r="H734" s="473"/>
      <c r="I734" s="66"/>
    </row>
    <row r="735" spans="1:9" ht="22.5" x14ac:dyDescent="0.2">
      <c r="A735" s="424">
        <v>923</v>
      </c>
      <c r="B735" s="307"/>
      <c r="C735" s="253" t="s">
        <v>584</v>
      </c>
      <c r="D735" s="247">
        <v>3000</v>
      </c>
      <c r="E735" s="211">
        <v>4000</v>
      </c>
      <c r="F735" s="473"/>
      <c r="G735" s="473"/>
      <c r="H735" s="473"/>
      <c r="I735" s="66"/>
    </row>
    <row r="736" spans="1:9" ht="22.5" x14ac:dyDescent="0.2">
      <c r="A736" s="424">
        <v>923</v>
      </c>
      <c r="B736" s="307"/>
      <c r="C736" s="451" t="s">
        <v>585</v>
      </c>
      <c r="D736" s="614">
        <v>0</v>
      </c>
      <c r="E736" s="212">
        <v>0</v>
      </c>
      <c r="F736" s="473"/>
      <c r="G736" s="473"/>
      <c r="H736" s="473"/>
      <c r="I736" s="66"/>
    </row>
    <row r="737" spans="1:9" ht="22.5" x14ac:dyDescent="0.2">
      <c r="A737" s="424">
        <v>923</v>
      </c>
      <c r="B737" s="307"/>
      <c r="C737" s="253" t="s">
        <v>586</v>
      </c>
      <c r="D737" s="247">
        <v>3000</v>
      </c>
      <c r="E737" s="211">
        <v>2000</v>
      </c>
      <c r="F737" s="473"/>
      <c r="G737" s="473"/>
      <c r="H737" s="473"/>
      <c r="I737" s="66"/>
    </row>
    <row r="738" spans="1:9" ht="22.5" x14ac:dyDescent="0.2">
      <c r="A738" s="424">
        <v>923</v>
      </c>
      <c r="B738" s="307"/>
      <c r="C738" s="451" t="s">
        <v>587</v>
      </c>
      <c r="D738" s="614">
        <v>0</v>
      </c>
      <c r="E738" s="212">
        <v>0</v>
      </c>
      <c r="F738" s="473"/>
      <c r="G738" s="473"/>
      <c r="H738" s="473"/>
      <c r="I738" s="66"/>
    </row>
    <row r="739" spans="1:9" x14ac:dyDescent="0.2">
      <c r="A739" s="424">
        <v>923</v>
      </c>
      <c r="B739" s="307"/>
      <c r="C739" s="253" t="s">
        <v>588</v>
      </c>
      <c r="D739" s="247">
        <v>7820</v>
      </c>
      <c r="E739" s="211">
        <v>10000</v>
      </c>
      <c r="F739" s="473"/>
      <c r="G739" s="473"/>
      <c r="H739" s="473"/>
      <c r="I739" s="66"/>
    </row>
    <row r="740" spans="1:9" x14ac:dyDescent="0.2">
      <c r="A740" s="424">
        <v>923</v>
      </c>
      <c r="B740" s="307"/>
      <c r="C740" s="451" t="s">
        <v>589</v>
      </c>
      <c r="D740" s="614">
        <v>5100</v>
      </c>
      <c r="E740" s="212">
        <v>0</v>
      </c>
      <c r="F740" s="473"/>
      <c r="G740" s="473"/>
      <c r="H740" s="473"/>
      <c r="I740" s="135"/>
    </row>
    <row r="741" spans="1:9" ht="22.5" x14ac:dyDescent="0.2">
      <c r="A741" s="424">
        <v>923</v>
      </c>
      <c r="B741" s="307"/>
      <c r="C741" s="253" t="s">
        <v>341</v>
      </c>
      <c r="D741" s="247">
        <v>4500</v>
      </c>
      <c r="E741" s="211">
        <v>0</v>
      </c>
      <c r="F741" s="473"/>
      <c r="G741" s="473"/>
      <c r="H741" s="473"/>
      <c r="I741" s="66"/>
    </row>
    <row r="742" spans="1:9" ht="22.5" x14ac:dyDescent="0.2">
      <c r="A742" s="424">
        <v>923</v>
      </c>
      <c r="B742" s="307"/>
      <c r="C742" s="451" t="s">
        <v>342</v>
      </c>
      <c r="D742" s="614">
        <v>0</v>
      </c>
      <c r="E742" s="212">
        <v>0</v>
      </c>
      <c r="F742" s="473"/>
      <c r="G742" s="473"/>
      <c r="H742" s="473"/>
      <c r="I742" s="66"/>
    </row>
    <row r="743" spans="1:9" x14ac:dyDescent="0.2">
      <c r="A743" s="424">
        <v>923</v>
      </c>
      <c r="B743" s="307"/>
      <c r="C743" s="253" t="s">
        <v>421</v>
      </c>
      <c r="D743" s="247">
        <v>2000</v>
      </c>
      <c r="E743" s="211">
        <v>130000</v>
      </c>
      <c r="F743" s="473"/>
      <c r="G743" s="473"/>
      <c r="H743" s="473"/>
      <c r="I743" s="66"/>
    </row>
    <row r="744" spans="1:9" x14ac:dyDescent="0.2">
      <c r="A744" s="424">
        <v>923</v>
      </c>
      <c r="B744" s="307"/>
      <c r="C744" s="451" t="s">
        <v>422</v>
      </c>
      <c r="D744" s="614">
        <v>9000</v>
      </c>
      <c r="E744" s="212">
        <v>0</v>
      </c>
      <c r="F744" s="473"/>
      <c r="G744" s="473"/>
      <c r="H744" s="473"/>
      <c r="I744" s="66"/>
    </row>
    <row r="745" spans="1:9" ht="22.5" x14ac:dyDescent="0.2">
      <c r="A745" s="424">
        <v>923</v>
      </c>
      <c r="B745" s="307"/>
      <c r="C745" s="253" t="s">
        <v>865</v>
      </c>
      <c r="D745" s="247">
        <v>14000</v>
      </c>
      <c r="E745" s="211">
        <v>0</v>
      </c>
      <c r="F745" s="473"/>
      <c r="G745" s="473"/>
      <c r="H745" s="473"/>
      <c r="I745" s="66"/>
    </row>
    <row r="746" spans="1:9" ht="22.5" x14ac:dyDescent="0.2">
      <c r="A746" s="424">
        <v>923</v>
      </c>
      <c r="B746" s="307"/>
      <c r="C746" s="451" t="s">
        <v>866</v>
      </c>
      <c r="D746" s="614">
        <v>0</v>
      </c>
      <c r="E746" s="212">
        <v>0</v>
      </c>
      <c r="F746" s="718"/>
      <c r="G746" s="473"/>
      <c r="H746" s="473"/>
      <c r="I746" s="66"/>
    </row>
    <row r="747" spans="1:9" s="642" customFormat="1" x14ac:dyDescent="0.2">
      <c r="A747" s="639">
        <v>923</v>
      </c>
      <c r="B747" s="640"/>
      <c r="C747" s="668" t="s">
        <v>474</v>
      </c>
      <c r="D747" s="722">
        <v>2600</v>
      </c>
      <c r="E747" s="240">
        <v>0</v>
      </c>
      <c r="F747" s="641"/>
      <c r="G747" s="641"/>
      <c r="H747" s="641"/>
      <c r="I747" s="618"/>
    </row>
    <row r="748" spans="1:9" x14ac:dyDescent="0.2">
      <c r="A748" s="424">
        <v>923</v>
      </c>
      <c r="B748" s="307"/>
      <c r="C748" s="472"/>
      <c r="D748" s="518"/>
      <c r="E748" s="634"/>
      <c r="F748" s="473"/>
      <c r="G748" s="473"/>
      <c r="H748" s="473"/>
      <c r="I748" s="66"/>
    </row>
    <row r="749" spans="1:9" x14ac:dyDescent="0.2">
      <c r="A749" s="424">
        <v>923</v>
      </c>
      <c r="B749" s="307" t="s">
        <v>306</v>
      </c>
      <c r="C749" s="352" t="s">
        <v>482</v>
      </c>
      <c r="D749" s="325">
        <v>0</v>
      </c>
      <c r="E749" s="325">
        <v>0</v>
      </c>
      <c r="F749" s="556" t="s">
        <v>11</v>
      </c>
      <c r="G749" s="556" t="s">
        <v>11</v>
      </c>
      <c r="H749" s="556" t="s">
        <v>11</v>
      </c>
      <c r="I749" s="261"/>
    </row>
    <row r="750" spans="1:9" ht="14.25" customHeight="1" x14ac:dyDescent="0.2">
      <c r="A750" s="424">
        <v>923</v>
      </c>
      <c r="B750" s="307"/>
      <c r="C750" s="253" t="s">
        <v>536</v>
      </c>
      <c r="D750" s="247">
        <v>0</v>
      </c>
      <c r="E750" s="230">
        <v>0</v>
      </c>
      <c r="F750" s="457"/>
      <c r="G750" s="457"/>
      <c r="H750" s="457"/>
      <c r="I750" s="123"/>
    </row>
    <row r="751" spans="1:9" x14ac:dyDescent="0.2">
      <c r="A751" s="424">
        <v>923</v>
      </c>
      <c r="B751" s="307"/>
      <c r="C751" s="214"/>
      <c r="D751" s="247"/>
      <c r="E751" s="230"/>
      <c r="F751" s="66"/>
      <c r="G751" s="66"/>
      <c r="H751" s="66"/>
      <c r="I751" s="66"/>
    </row>
    <row r="752" spans="1:9" x14ac:dyDescent="0.2">
      <c r="A752" s="347">
        <v>924</v>
      </c>
      <c r="B752" s="348" t="s">
        <v>11</v>
      </c>
      <c r="C752" s="349" t="s">
        <v>106</v>
      </c>
      <c r="D752" s="299">
        <v>39000</v>
      </c>
      <c r="E752" s="299">
        <v>169000</v>
      </c>
      <c r="F752" s="299">
        <v>166000</v>
      </c>
      <c r="G752" s="299">
        <v>163000</v>
      </c>
      <c r="H752" s="299">
        <v>160000</v>
      </c>
      <c r="I752" s="344"/>
    </row>
    <row r="753" spans="1:9" x14ac:dyDescent="0.2">
      <c r="A753" s="424">
        <v>924</v>
      </c>
      <c r="B753" s="338" t="s">
        <v>18</v>
      </c>
      <c r="C753" s="339" t="s">
        <v>194</v>
      </c>
      <c r="D753" s="325">
        <v>39000</v>
      </c>
      <c r="E753" s="325">
        <v>169000</v>
      </c>
      <c r="F753" s="325">
        <v>166000</v>
      </c>
      <c r="G753" s="325">
        <v>163000</v>
      </c>
      <c r="H753" s="325">
        <v>160000</v>
      </c>
      <c r="I753" s="119"/>
    </row>
    <row r="754" spans="1:9" x14ac:dyDescent="0.2">
      <c r="A754" s="424">
        <v>924</v>
      </c>
      <c r="B754" s="338"/>
      <c r="C754" s="137" t="s">
        <v>472</v>
      </c>
      <c r="D754" s="304">
        <v>39000</v>
      </c>
      <c r="E754" s="138">
        <v>39000</v>
      </c>
      <c r="F754" s="123">
        <v>36000</v>
      </c>
      <c r="G754" s="123">
        <v>33000</v>
      </c>
      <c r="H754" s="123">
        <v>30000</v>
      </c>
      <c r="I754" s="123"/>
    </row>
    <row r="755" spans="1:9" x14ac:dyDescent="0.2">
      <c r="A755" s="424">
        <v>924</v>
      </c>
      <c r="B755" s="338"/>
      <c r="C755" s="137" t="s">
        <v>471</v>
      </c>
      <c r="D755" s="304">
        <v>0</v>
      </c>
      <c r="E755" s="138">
        <v>130000</v>
      </c>
      <c r="F755" s="123">
        <v>130000</v>
      </c>
      <c r="G755" s="123">
        <v>130000</v>
      </c>
      <c r="H755" s="123">
        <v>130000</v>
      </c>
      <c r="I755" s="123"/>
    </row>
    <row r="756" spans="1:9" x14ac:dyDescent="0.2">
      <c r="A756" s="424">
        <v>924</v>
      </c>
      <c r="B756" s="307" t="s">
        <v>37</v>
      </c>
      <c r="C756" s="339" t="s">
        <v>814</v>
      </c>
      <c r="D756" s="325">
        <v>0</v>
      </c>
      <c r="E756" s="325">
        <v>0</v>
      </c>
      <c r="F756" s="325">
        <v>0</v>
      </c>
      <c r="G756" s="325">
        <v>0</v>
      </c>
      <c r="H756" s="325">
        <v>0</v>
      </c>
      <c r="I756" s="119"/>
    </row>
    <row r="757" spans="1:9" x14ac:dyDescent="0.2">
      <c r="A757" s="424">
        <v>924</v>
      </c>
      <c r="B757" s="338"/>
      <c r="C757" s="739" t="s">
        <v>813</v>
      </c>
      <c r="D757" s="304">
        <v>0</v>
      </c>
      <c r="E757" s="138">
        <v>0</v>
      </c>
      <c r="F757" s="123">
        <v>0</v>
      </c>
      <c r="G757" s="123">
        <v>0</v>
      </c>
      <c r="H757" s="123">
        <v>0</v>
      </c>
      <c r="I757" s="123"/>
    </row>
    <row r="758" spans="1:9" x14ac:dyDescent="0.2">
      <c r="A758" s="424">
        <v>924</v>
      </c>
      <c r="B758" s="338"/>
      <c r="C758" s="137"/>
      <c r="D758" s="304"/>
      <c r="E758" s="138"/>
      <c r="F758" s="123"/>
      <c r="G758" s="123"/>
      <c r="H758" s="123"/>
      <c r="I758" s="123"/>
    </row>
    <row r="759" spans="1:9" x14ac:dyDescent="0.2">
      <c r="A759" s="362">
        <v>925</v>
      </c>
      <c r="B759" s="363" t="s">
        <v>11</v>
      </c>
      <c r="C759" s="364" t="s">
        <v>107</v>
      </c>
      <c r="D759" s="299">
        <v>11418.97</v>
      </c>
      <c r="E759" s="299">
        <v>12100</v>
      </c>
      <c r="F759" s="299">
        <v>12463</v>
      </c>
      <c r="G759" s="299">
        <v>12836.890000000001</v>
      </c>
      <c r="H759" s="299">
        <v>13221.996700000002</v>
      </c>
      <c r="I759" s="344"/>
    </row>
    <row r="760" spans="1:9" x14ac:dyDescent="0.2">
      <c r="A760" s="424">
        <v>925</v>
      </c>
      <c r="B760" s="365" t="s">
        <v>54</v>
      </c>
      <c r="C760" s="340" t="s">
        <v>108</v>
      </c>
      <c r="D760" s="325">
        <v>11418.97</v>
      </c>
      <c r="E760" s="325">
        <v>12100</v>
      </c>
      <c r="F760" s="325">
        <v>12463</v>
      </c>
      <c r="G760" s="325">
        <v>12836.890000000001</v>
      </c>
      <c r="H760" s="325">
        <v>13221.996700000002</v>
      </c>
      <c r="I760" s="122"/>
    </row>
    <row r="761" spans="1:9" x14ac:dyDescent="0.2">
      <c r="A761" s="362">
        <v>926</v>
      </c>
      <c r="B761" s="363" t="s">
        <v>11</v>
      </c>
      <c r="C761" s="364" t="s">
        <v>119</v>
      </c>
      <c r="D761" s="299">
        <v>166750</v>
      </c>
      <c r="E761" s="299">
        <v>298850</v>
      </c>
      <c r="F761" s="299">
        <v>293850</v>
      </c>
      <c r="G761" s="299">
        <v>294350</v>
      </c>
      <c r="H761" s="299">
        <v>290572</v>
      </c>
      <c r="I761" s="344"/>
    </row>
    <row r="762" spans="1:9" x14ac:dyDescent="0.2">
      <c r="A762" s="424">
        <v>926</v>
      </c>
      <c r="B762" s="365" t="s">
        <v>9</v>
      </c>
      <c r="C762" s="340" t="s">
        <v>205</v>
      </c>
      <c r="D762" s="325">
        <v>27050</v>
      </c>
      <c r="E762" s="325">
        <v>27050</v>
      </c>
      <c r="F762" s="325">
        <v>27050</v>
      </c>
      <c r="G762" s="325">
        <v>27050</v>
      </c>
      <c r="H762" s="325">
        <v>27050</v>
      </c>
      <c r="I762" s="122"/>
    </row>
    <row r="763" spans="1:9" x14ac:dyDescent="0.2">
      <c r="A763" s="424">
        <v>926</v>
      </c>
      <c r="B763" s="365" t="s">
        <v>16</v>
      </c>
      <c r="C763" s="340" t="s">
        <v>206</v>
      </c>
      <c r="D763" s="325">
        <v>36550</v>
      </c>
      <c r="E763" s="325">
        <v>138200</v>
      </c>
      <c r="F763" s="325">
        <v>138200</v>
      </c>
      <c r="G763" s="325">
        <v>138200</v>
      </c>
      <c r="H763" s="325">
        <v>134422</v>
      </c>
      <c r="I763" s="122"/>
    </row>
    <row r="764" spans="1:9" x14ac:dyDescent="0.2">
      <c r="A764" s="424">
        <v>926</v>
      </c>
      <c r="B764" s="365" t="s">
        <v>22</v>
      </c>
      <c r="C764" s="340" t="s">
        <v>207</v>
      </c>
      <c r="D764" s="325">
        <v>34250</v>
      </c>
      <c r="E764" s="325">
        <v>52500</v>
      </c>
      <c r="F764" s="325">
        <v>52500</v>
      </c>
      <c r="G764" s="325">
        <v>52500</v>
      </c>
      <c r="H764" s="325">
        <v>52500</v>
      </c>
      <c r="I764" s="122"/>
    </row>
    <row r="765" spans="1:9" x14ac:dyDescent="0.2">
      <c r="A765" s="424">
        <v>926</v>
      </c>
      <c r="B765" s="365" t="s">
        <v>26</v>
      </c>
      <c r="C765" s="340" t="s">
        <v>208</v>
      </c>
      <c r="D765" s="325">
        <v>1500</v>
      </c>
      <c r="E765" s="325">
        <v>2500</v>
      </c>
      <c r="F765" s="325">
        <v>2500</v>
      </c>
      <c r="G765" s="325">
        <v>2500</v>
      </c>
      <c r="H765" s="325">
        <v>2500</v>
      </c>
      <c r="I765" s="122"/>
    </row>
    <row r="766" spans="1:9" x14ac:dyDescent="0.2">
      <c r="A766" s="424">
        <v>926</v>
      </c>
      <c r="B766" s="365" t="s">
        <v>29</v>
      </c>
      <c r="C766" s="308" t="s">
        <v>314</v>
      </c>
      <c r="D766" s="325">
        <v>14000</v>
      </c>
      <c r="E766" s="325">
        <v>14000</v>
      </c>
      <c r="F766" s="325">
        <v>14000</v>
      </c>
      <c r="G766" s="325">
        <v>14000</v>
      </c>
      <c r="H766" s="325">
        <v>14000</v>
      </c>
      <c r="I766" s="122"/>
    </row>
    <row r="767" spans="1:9" x14ac:dyDescent="0.2">
      <c r="A767" s="424">
        <v>926</v>
      </c>
      <c r="B767" s="365" t="s">
        <v>30</v>
      </c>
      <c r="C767" s="340" t="s">
        <v>209</v>
      </c>
      <c r="D767" s="325">
        <v>23300</v>
      </c>
      <c r="E767" s="325">
        <v>24500</v>
      </c>
      <c r="F767" s="325">
        <v>24500</v>
      </c>
      <c r="G767" s="325">
        <v>25000</v>
      </c>
      <c r="H767" s="325">
        <v>25000</v>
      </c>
      <c r="I767" s="122"/>
    </row>
    <row r="768" spans="1:9" x14ac:dyDescent="0.2">
      <c r="A768" s="424">
        <v>926</v>
      </c>
      <c r="B768" s="365" t="s">
        <v>33</v>
      </c>
      <c r="C768" s="340" t="s">
        <v>210</v>
      </c>
      <c r="D768" s="325">
        <v>23700</v>
      </c>
      <c r="E768" s="325">
        <v>28700</v>
      </c>
      <c r="F768" s="325">
        <v>23700</v>
      </c>
      <c r="G768" s="325">
        <v>23700</v>
      </c>
      <c r="H768" s="325">
        <v>23700</v>
      </c>
      <c r="I768" s="122"/>
    </row>
    <row r="769" spans="1:9" x14ac:dyDescent="0.2">
      <c r="A769" s="424">
        <v>926</v>
      </c>
      <c r="B769" s="365" t="s">
        <v>37</v>
      </c>
      <c r="C769" s="340" t="s">
        <v>211</v>
      </c>
      <c r="D769" s="325">
        <v>6400</v>
      </c>
      <c r="E769" s="325">
        <v>11400</v>
      </c>
      <c r="F769" s="325">
        <v>11400</v>
      </c>
      <c r="G769" s="325">
        <v>11400</v>
      </c>
      <c r="H769" s="325">
        <v>11400</v>
      </c>
      <c r="I769" s="122"/>
    </row>
    <row r="770" spans="1:9" x14ac:dyDescent="0.2">
      <c r="A770" s="424">
        <v>926</v>
      </c>
      <c r="B770" s="365" t="s">
        <v>18</v>
      </c>
      <c r="C770" s="340" t="s">
        <v>212</v>
      </c>
      <c r="D770" s="325">
        <v>0</v>
      </c>
      <c r="E770" s="325"/>
      <c r="F770" s="325"/>
      <c r="G770" s="325"/>
      <c r="H770" s="325"/>
      <c r="I770" s="122"/>
    </row>
    <row r="771" spans="1:9" x14ac:dyDescent="0.2">
      <c r="A771" s="362">
        <v>931</v>
      </c>
      <c r="B771" s="363" t="s">
        <v>11</v>
      </c>
      <c r="C771" s="364" t="s">
        <v>164</v>
      </c>
      <c r="D771" s="299">
        <v>10000</v>
      </c>
      <c r="E771" s="299">
        <v>10000</v>
      </c>
      <c r="F771" s="299">
        <v>10000</v>
      </c>
      <c r="G771" s="299">
        <v>10000</v>
      </c>
      <c r="H771" s="299">
        <v>10000</v>
      </c>
      <c r="I771" s="344"/>
    </row>
    <row r="772" spans="1:9" x14ac:dyDescent="0.2">
      <c r="A772" s="424">
        <v>931</v>
      </c>
      <c r="B772" s="365" t="s">
        <v>9</v>
      </c>
      <c r="C772" s="340" t="s">
        <v>173</v>
      </c>
      <c r="D772" s="325">
        <v>10000</v>
      </c>
      <c r="E772" s="325">
        <v>10000</v>
      </c>
      <c r="F772" s="325">
        <v>10000</v>
      </c>
      <c r="G772" s="325">
        <v>10000</v>
      </c>
      <c r="H772" s="325">
        <v>10000</v>
      </c>
      <c r="I772" s="122"/>
    </row>
    <row r="773" spans="1:9" x14ac:dyDescent="0.2">
      <c r="A773" s="362">
        <v>932</v>
      </c>
      <c r="B773" s="363" t="s">
        <v>11</v>
      </c>
      <c r="C773" s="364" t="s">
        <v>109</v>
      </c>
      <c r="D773" s="299">
        <v>26000</v>
      </c>
      <c r="E773" s="299">
        <v>26000</v>
      </c>
      <c r="F773" s="299">
        <v>26000</v>
      </c>
      <c r="G773" s="299">
        <v>26000</v>
      </c>
      <c r="H773" s="299">
        <v>26000</v>
      </c>
      <c r="I773" s="344"/>
    </row>
    <row r="774" spans="1:9" ht="22.5" x14ac:dyDescent="0.2">
      <c r="A774" s="424">
        <v>932</v>
      </c>
      <c r="B774" s="307" t="s">
        <v>33</v>
      </c>
      <c r="C774" s="340" t="s">
        <v>290</v>
      </c>
      <c r="D774" s="325">
        <v>26000</v>
      </c>
      <c r="E774" s="325">
        <v>26000</v>
      </c>
      <c r="F774" s="325">
        <v>26000</v>
      </c>
      <c r="G774" s="325">
        <v>26000</v>
      </c>
      <c r="H774" s="325">
        <v>26000</v>
      </c>
      <c r="I774" s="122"/>
    </row>
    <row r="775" spans="1:9" ht="12.75" customHeight="1" x14ac:dyDescent="0.2">
      <c r="A775" s="424">
        <v>932</v>
      </c>
      <c r="B775" s="366"/>
      <c r="C775" s="210" t="s">
        <v>405</v>
      </c>
      <c r="D775" s="543">
        <v>10000</v>
      </c>
      <c r="E775" s="230">
        <v>10000</v>
      </c>
      <c r="F775" s="237">
        <v>10000</v>
      </c>
      <c r="G775" s="237">
        <v>10000</v>
      </c>
      <c r="H775" s="237">
        <v>10000</v>
      </c>
      <c r="I775" s="122"/>
    </row>
    <row r="776" spans="1:9" x14ac:dyDescent="0.2">
      <c r="A776" s="424">
        <v>932</v>
      </c>
      <c r="B776" s="366"/>
      <c r="C776" s="210" t="s">
        <v>275</v>
      </c>
      <c r="D776" s="543">
        <v>11000</v>
      </c>
      <c r="E776" s="230">
        <v>16000</v>
      </c>
      <c r="F776" s="237">
        <v>16000</v>
      </c>
      <c r="G776" s="237">
        <v>16000</v>
      </c>
      <c r="H776" s="237">
        <v>16000</v>
      </c>
      <c r="I776" s="122"/>
    </row>
    <row r="777" spans="1:9" x14ac:dyDescent="0.2">
      <c r="A777" s="424">
        <v>932</v>
      </c>
      <c r="B777" s="366"/>
      <c r="C777" s="210" t="s">
        <v>631</v>
      </c>
      <c r="D777" s="543">
        <v>5000</v>
      </c>
      <c r="E777" s="230">
        <v>0</v>
      </c>
      <c r="F777" s="237">
        <v>0</v>
      </c>
      <c r="G777" s="237">
        <v>0</v>
      </c>
      <c r="H777" s="237">
        <v>0</v>
      </c>
      <c r="I777" s="122"/>
    </row>
    <row r="778" spans="1:9" x14ac:dyDescent="0.2">
      <c r="A778" s="424">
        <v>932</v>
      </c>
      <c r="B778" s="366"/>
      <c r="C778" s="551"/>
      <c r="D778" s="304"/>
      <c r="E778" s="138"/>
      <c r="F778" s="122"/>
      <c r="G778" s="122"/>
      <c r="H778" s="122"/>
      <c r="I778" s="122"/>
    </row>
    <row r="779" spans="1:9" x14ac:dyDescent="0.2">
      <c r="A779" s="362">
        <v>934</v>
      </c>
      <c r="B779" s="363" t="s">
        <v>11</v>
      </c>
      <c r="C779" s="364" t="s">
        <v>174</v>
      </c>
      <c r="D779" s="299">
        <v>2000</v>
      </c>
      <c r="E779" s="299">
        <v>2000</v>
      </c>
      <c r="F779" s="299">
        <v>2000</v>
      </c>
      <c r="G779" s="299">
        <v>2000</v>
      </c>
      <c r="H779" s="299">
        <v>2000</v>
      </c>
      <c r="I779" s="344"/>
    </row>
    <row r="780" spans="1:9" x14ac:dyDescent="0.2">
      <c r="A780" s="424">
        <v>934</v>
      </c>
      <c r="B780" s="351" t="s">
        <v>33</v>
      </c>
      <c r="C780" s="305" t="s">
        <v>175</v>
      </c>
      <c r="D780" s="325">
        <v>2000</v>
      </c>
      <c r="E780" s="325">
        <v>2000</v>
      </c>
      <c r="F780" s="325">
        <v>2000</v>
      </c>
      <c r="G780" s="325">
        <v>2000</v>
      </c>
      <c r="H780" s="325">
        <v>2000</v>
      </c>
      <c r="I780" s="122"/>
    </row>
    <row r="781" spans="1:9" x14ac:dyDescent="0.2">
      <c r="A781" s="362">
        <v>927</v>
      </c>
      <c r="B781" s="363" t="s">
        <v>11</v>
      </c>
      <c r="C781" s="364" t="s">
        <v>468</v>
      </c>
      <c r="D781" s="299">
        <v>0</v>
      </c>
      <c r="E781" s="299">
        <v>0</v>
      </c>
      <c r="F781" s="299">
        <v>0</v>
      </c>
      <c r="G781" s="299">
        <v>0</v>
      </c>
      <c r="H781" s="299">
        <v>0</v>
      </c>
      <c r="I781" s="122"/>
    </row>
    <row r="782" spans="1:9" x14ac:dyDescent="0.2">
      <c r="A782" s="424">
        <v>927</v>
      </c>
      <c r="B782" s="351" t="s">
        <v>33</v>
      </c>
      <c r="C782" s="305" t="s">
        <v>469</v>
      </c>
      <c r="D782" s="325">
        <v>0</v>
      </c>
      <c r="E782" s="325">
        <v>0</v>
      </c>
      <c r="F782" s="325">
        <v>0</v>
      </c>
      <c r="G782" s="325">
        <v>0</v>
      </c>
      <c r="H782" s="325">
        <v>0</v>
      </c>
      <c r="I782" s="122"/>
    </row>
    <row r="783" spans="1:9" ht="15.75" x14ac:dyDescent="0.25">
      <c r="A783" s="341"/>
      <c r="B783" s="342" t="s">
        <v>11</v>
      </c>
      <c r="C783" s="341" t="s">
        <v>664</v>
      </c>
      <c r="D783" s="343">
        <f>SUM(D781,D779,D773,D771,D761,D759,D752,D628,D504,D498,D285,D281,D221,D209,D91,D41,D19,D15,D9)</f>
        <v>5996845.26676</v>
      </c>
      <c r="E783" s="343">
        <v>6919342.5499999998</v>
      </c>
      <c r="F783" s="343">
        <v>6650378.2631799998</v>
      </c>
      <c r="G783" s="343">
        <v>6874535.2234046003</v>
      </c>
      <c r="H783" s="343">
        <v>7100367.2515921202</v>
      </c>
      <c r="I783" s="344"/>
    </row>
    <row r="784" spans="1:9" x14ac:dyDescent="0.2">
      <c r="F784" s="38"/>
      <c r="G784" s="38"/>
      <c r="H784" s="38"/>
    </row>
    <row r="786" spans="1:11" ht="15.75" x14ac:dyDescent="0.2">
      <c r="A786" s="649" t="s">
        <v>658</v>
      </c>
    </row>
    <row r="787" spans="1:11" ht="33.75" x14ac:dyDescent="0.2">
      <c r="A787" s="709" t="s">
        <v>74</v>
      </c>
      <c r="B787" s="710" t="s">
        <v>5</v>
      </c>
      <c r="C787" s="711" t="s">
        <v>75</v>
      </c>
      <c r="D787" s="383" t="s">
        <v>676</v>
      </c>
      <c r="E787" s="382" t="s">
        <v>408</v>
      </c>
      <c r="F787" s="132" t="s">
        <v>488</v>
      </c>
      <c r="G787" s="132" t="s">
        <v>538</v>
      </c>
      <c r="H787" s="132" t="s">
        <v>677</v>
      </c>
      <c r="I787" s="712" t="s">
        <v>292</v>
      </c>
    </row>
    <row r="788" spans="1:11" ht="22.5" x14ac:dyDescent="0.2">
      <c r="A788" s="101">
        <v>916</v>
      </c>
      <c r="B788" s="708" t="s">
        <v>22</v>
      </c>
      <c r="C788" s="210" t="s">
        <v>665</v>
      </c>
      <c r="D788" s="714">
        <v>363352</v>
      </c>
      <c r="E788" s="571">
        <v>340840.57199999999</v>
      </c>
      <c r="F788" s="449">
        <v>340840.57199999999</v>
      </c>
      <c r="G788" s="449">
        <v>340840.57199999999</v>
      </c>
      <c r="H788" s="449">
        <v>340840.57199999999</v>
      </c>
      <c r="I788" s="122"/>
    </row>
    <row r="789" spans="1:11" ht="22.5" x14ac:dyDescent="0.2">
      <c r="A789" s="101">
        <v>916</v>
      </c>
      <c r="B789" s="708" t="s">
        <v>22</v>
      </c>
      <c r="C789" s="210" t="s">
        <v>666</v>
      </c>
      <c r="D789" s="543">
        <v>2130000</v>
      </c>
      <c r="E789" s="230">
        <v>2063636</v>
      </c>
      <c r="F789" s="237">
        <v>2063636</v>
      </c>
      <c r="G789" s="237">
        <v>2063636</v>
      </c>
      <c r="H789" s="237">
        <v>2063636</v>
      </c>
      <c r="I789" s="122"/>
    </row>
    <row r="790" spans="1:11" ht="22.5" x14ac:dyDescent="0.2">
      <c r="A790" s="101">
        <v>916</v>
      </c>
      <c r="B790" s="708" t="s">
        <v>22</v>
      </c>
      <c r="C790" s="210" t="s">
        <v>668</v>
      </c>
      <c r="D790" s="543">
        <v>5820000</v>
      </c>
      <c r="E790" s="230">
        <v>5456388</v>
      </c>
      <c r="F790" s="237">
        <v>5456388</v>
      </c>
      <c r="G790" s="237">
        <v>5456388</v>
      </c>
      <c r="H790" s="237">
        <v>5456388</v>
      </c>
      <c r="I790" s="122"/>
      <c r="K790" s="742"/>
    </row>
    <row r="791" spans="1:11" ht="22.5" x14ac:dyDescent="0.2">
      <c r="A791" s="101">
        <v>917</v>
      </c>
      <c r="B791" s="708" t="s">
        <v>26</v>
      </c>
      <c r="C791" s="460" t="s">
        <v>670</v>
      </c>
      <c r="D791" s="543">
        <v>1076720.165</v>
      </c>
      <c r="E791" s="230">
        <v>1076720.165</v>
      </c>
      <c r="F791" s="237">
        <v>1076720.165</v>
      </c>
      <c r="G791" s="237">
        <v>1076720.165</v>
      </c>
      <c r="H791" s="237">
        <v>1076720.165</v>
      </c>
      <c r="I791" s="122"/>
    </row>
    <row r="792" spans="1:11" ht="22.5" x14ac:dyDescent="0.2">
      <c r="A792" s="101">
        <v>918</v>
      </c>
      <c r="B792" s="708" t="s">
        <v>306</v>
      </c>
      <c r="C792" s="210" t="s">
        <v>671</v>
      </c>
      <c r="D792" s="543">
        <v>160470.891</v>
      </c>
      <c r="E792" s="230">
        <v>177641.27</v>
      </c>
      <c r="F792" s="237">
        <v>186523.33350000001</v>
      </c>
      <c r="G792" s="237">
        <v>195849.50017500002</v>
      </c>
      <c r="H792" s="237">
        <v>205641.97518375004</v>
      </c>
      <c r="I792" s="122"/>
    </row>
    <row r="793" spans="1:11" ht="15.75" x14ac:dyDescent="0.25">
      <c r="A793" s="341"/>
      <c r="B793" s="342" t="s">
        <v>11</v>
      </c>
      <c r="C793" s="341" t="s">
        <v>672</v>
      </c>
      <c r="D793" s="343">
        <v>9550543.0559999999</v>
      </c>
      <c r="E793" s="343">
        <v>9115226.0069999993</v>
      </c>
      <c r="F793" s="343">
        <v>9124108.0704999994</v>
      </c>
      <c r="G793" s="343">
        <v>9133434.237174999</v>
      </c>
      <c r="H793" s="343">
        <v>9143226.7121837493</v>
      </c>
      <c r="I793" s="344"/>
    </row>
    <row r="795" spans="1:11" x14ac:dyDescent="0.2">
      <c r="D795" s="38"/>
    </row>
    <row r="796" spans="1:11" x14ac:dyDescent="0.2">
      <c r="D796" s="808"/>
      <c r="F796" s="38"/>
      <c r="G796" s="38"/>
      <c r="H796" s="38"/>
    </row>
    <row r="798" spans="1:11" x14ac:dyDescent="0.2">
      <c r="D798" s="38"/>
      <c r="F798" s="38"/>
      <c r="G798" s="38"/>
      <c r="H798" s="38"/>
    </row>
  </sheetData>
  <sheetProtection selectLockedCells="1" selectUnlockedCells="1"/>
  <mergeCells count="3">
    <mergeCell ref="A4:I4"/>
    <mergeCell ref="A2:I2"/>
    <mergeCell ref="A6:I6"/>
  </mergeCells>
  <phoneticPr fontId="30" type="noConversion"/>
  <conditionalFormatting sqref="C223:C225">
    <cfRule type="duplicateValues" dxfId="1" priority="2" stopIfTrue="1"/>
  </conditionalFormatting>
  <conditionalFormatting sqref="C287:C288 C290">
    <cfRule type="duplicateValues" dxfId="0" priority="110" stopIfTrue="1"/>
  </conditionalFormatting>
  <printOptions horizontalCentered="1"/>
  <pageMargins left="7.874015748031496E-2" right="7.874015748031496E-2" top="0.39370078740157483" bottom="0.39370078740157483" header="0.11811023622047245" footer="0.11811023622047245"/>
  <pageSetup paperSize="9" scale="78" firstPageNumber="0" fitToHeight="0" orientation="portrait" r:id="rId1"/>
  <headerFooter alignWithMargins="0">
    <oddFooter>Stránka &amp;P</oddFooter>
  </headerFooter>
  <rowBreaks count="8" manualBreakCount="8">
    <brk id="75" max="8" man="1"/>
    <brk id="141" max="8" man="1"/>
    <brk id="199" max="8" man="1"/>
    <brk id="265" max="8" man="1"/>
    <brk id="593" max="8" man="1"/>
    <brk id="661" max="8" man="1"/>
    <brk id="722" max="8" man="1"/>
    <brk id="778" max="8" man="1"/>
  </rowBreaks>
</worksheet>
</file>

<file path=docMetadata/LabelInfo.xml><?xml version="1.0" encoding="utf-8"?>
<clbl:labelList xmlns:clbl="http://schemas.microsoft.com/office/2020/mipLabelMetadata">
  <clbl:label id="{96ee9347-6a02-4ce4-87bb-ec9cbd022d71}" enabled="0" method="" siteId="{96ee9347-6a02-4ce4-87bb-ec9cbd022d7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8</vt:i4>
      </vt:variant>
    </vt:vector>
  </HeadingPairs>
  <TitlesOfParts>
    <vt:vector size="13" baseType="lpstr">
      <vt:lpstr>Titulní list</vt:lpstr>
      <vt:lpstr>Příjmy</vt:lpstr>
      <vt:lpstr>Bilance Příjmů a Výdajů, saldo</vt:lpstr>
      <vt:lpstr>Výdaje dle kapitol</vt:lpstr>
      <vt:lpstr>Výdaje</vt:lpstr>
      <vt:lpstr>Excel_BuiltIn__FilterDatabase_3</vt:lpstr>
      <vt:lpstr>'Bilance Příjmů a Výdajů, saldo'!Názvy_tisku</vt:lpstr>
      <vt:lpstr>Výdaje!Názvy_tisku</vt:lpstr>
      <vt:lpstr>'Výdaje dle kapitol'!Názvy_tisku</vt:lpstr>
      <vt:lpstr>'Bilance Příjmů a Výdajů, saldo'!Oblast_tisku</vt:lpstr>
      <vt:lpstr>Příjmy!Oblast_tisku</vt:lpstr>
      <vt:lpstr>Výdaje!Oblast_tisku</vt:lpstr>
      <vt:lpstr>'Výdaje dle kapitol'!Oblast_tisku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Klíma Jan</dc:creator>
  <cp:lastModifiedBy>Flecknová Vendulka</cp:lastModifiedBy>
  <cp:lastPrinted>2025-10-08T07:14:14Z</cp:lastPrinted>
  <dcterms:created xsi:type="dcterms:W3CDTF">2012-08-08T17:47:29Z</dcterms:created>
  <dcterms:modified xsi:type="dcterms:W3CDTF">2025-10-30T08:21:48Z</dcterms:modified>
</cp:coreProperties>
</file>